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lad1" sheetId="1" r:id="rId3"/>
  </sheets>
  <definedNames>
    <definedName hidden="1" localSheetId="0" name="_xlnm._FilterDatabase">Blad1!$A$2:$M$23</definedName>
  </definedNames>
  <calcPr/>
</workbook>
</file>

<file path=xl/sharedStrings.xml><?xml version="1.0" encoding="utf-8"?>
<sst xmlns="http://schemas.openxmlformats.org/spreadsheetml/2006/main" count="173" uniqueCount="75">
  <si>
    <t>Opleiding/beroep</t>
  </si>
  <si>
    <t>Leerweg</t>
  </si>
  <si>
    <t>Niveau</t>
  </si>
  <si>
    <t>Aangeboden door onderwijsinstelling</t>
  </si>
  <si>
    <t>Link naar opleiding</t>
  </si>
  <si>
    <t>Startdatum opleiding</t>
  </si>
  <si>
    <t>Link naar beroepsprofiel</t>
  </si>
  <si>
    <t>Link naar leerbedrijven</t>
  </si>
  <si>
    <t>Regio</t>
  </si>
  <si>
    <t>Crebo</t>
  </si>
  <si>
    <t>Kans op stage</t>
  </si>
  <si>
    <t>Kans op leerbaan</t>
  </si>
  <si>
    <t>Kans op werk</t>
  </si>
  <si>
    <t>Gastheer/-vrouw</t>
  </si>
  <si>
    <t>bol/bbl</t>
  </si>
  <si>
    <t>ROC Tilburg (bol), De Rooi Pannen (bol) (Tilburg, Eindhoven, Breda), Koning Willem I College, Summa Horeca Eindhoven</t>
  </si>
  <si>
    <t>Midden-Brabant</t>
  </si>
  <si>
    <t>Ruim voldoende</t>
  </si>
  <si>
    <t>Goed</t>
  </si>
  <si>
    <t>Voldoende</t>
  </si>
  <si>
    <t>Gastronoom/sommelier</t>
  </si>
  <si>
    <t>bbl</t>
  </si>
  <si>
    <t>De Rooi Pannen Tilburg</t>
  </si>
  <si>
    <t>https://www.derooipannen.nl/opleidingen-en-inschrijven/mbo-horeca/gastronoomsommelier-bbl</t>
  </si>
  <si>
    <t>Geen uitspraak mogelijk</t>
  </si>
  <si>
    <t>Leidinggevende bediening</t>
  </si>
  <si>
    <t>De Rooi Pannen Tilburg (bbl), Summa Horeca Eindhoven</t>
  </si>
  <si>
    <t>https://www.derooipannen.nl/opleidingen-en-inschrijven/mbo-horeca/leidinggevende-bediening-bbl https://www.summacollege.nl/opleidingen/opleidingen-overzicht/opleiding-detail/leidinggevende-bediening-(bbl)</t>
  </si>
  <si>
    <t>Summa: bol + bbl Augustus</t>
  </si>
  <si>
    <t>Zelfstandig werkend gastheer/-vrouw</t>
  </si>
  <si>
    <t>De Rooi Pannen (bol/bbl) (Tilburg, Eindhoven, Breda), Koning Willem I College, Summa Horeca Eindhoven</t>
  </si>
  <si>
    <t>https://www.derooipannen.nl/opleidingen-en-inschrijven/mbo-horeca/zelfstandig-werkend-gastheergastvrouw-bbl https://www.summacollege.nl/opleidingen/opleidingen-overzicht/opleiding-detail/zelfstandig-werkend-gastheer--vrouw-(bbl)</t>
  </si>
  <si>
    <t>Leidinggevende bakkerij</t>
  </si>
  <si>
    <t>Summa College Eindhoven</t>
  </si>
  <si>
    <t>Uitvoerend bakker</t>
  </si>
  <si>
    <t>Zelfstandig werkend bakker</t>
  </si>
  <si>
    <t>Facilitair leidinggevende</t>
  </si>
  <si>
    <t>Summa Facilitair Eindhoven</t>
  </si>
  <si>
    <t>Gespecialiseerd kok</t>
  </si>
  <si>
    <t>De Rooi Pannen (Tilburg, Eindhoven, Breda), Koning Willem I College 's Hertogenbosch</t>
  </si>
  <si>
    <t>Kok</t>
  </si>
  <si>
    <t>ROC Tilburg (bol/bbl), De Rooi Pannen (bol/bbl) (Tilburg, Eindhoven, Breda), Koning Willem I College 's Hertogenbosch, Summa Horeca Eindhoven</t>
  </si>
  <si>
    <t>https://www.derooipannen.nl/opleidingen-en-inschrijven/mbo-horeca/kok-bbl https://www.summacollege.nl/opleidingen/opleidingen-overzicht/opleiding-detail/kok-(bbl)</t>
  </si>
  <si>
    <t>Leidinggevende keuken</t>
  </si>
  <si>
    <t>https://www.derooipannen.nl/opleidingen-en-inschrijven/mbo-horeca/gespecialiseerd-kok-bbl https://www.kw1c.nl/opleiding/25179b10/gespecialiseerd-kok-bbl https://www.summacollege.nl/opleidingen/opleidingen-overzicht/opleiding-detail/leidinggevende-keuken-(bbl)</t>
  </si>
  <si>
    <t>Zelfstandig werkend kok</t>
  </si>
  <si>
    <t>De Rooi Pannen (bol/bbl) (Tilburg, Eindhoven, Breda), Koning Willem I College 's Hertogenbosch, Summa Horeca Eindhoven</t>
  </si>
  <si>
    <t>https://www.derooipannen.nl/opleidingen-en-inschrijven/mbo-horeca/zelfstandig-werkend-kok-bbl-regulier https://www.summacollege.nl/opleidingen/opleidingen-overzicht/opleiding-detail/zelfstandig-werkend-kok-(bbl)</t>
  </si>
  <si>
    <t>Patissier</t>
  </si>
  <si>
    <t>Matig</t>
  </si>
  <si>
    <t>Manager/ondernemer horeca</t>
  </si>
  <si>
    <t>De Rooi Pannen (bol) (Tilburg, Eindhoven, Breda), Koning Willem I College 's Hertogenbosch</t>
  </si>
  <si>
    <t>Gering</t>
  </si>
  <si>
    <t>Meewerkend horeca ondernemer (meerdere mogelijkheden)</t>
  </si>
  <si>
    <t>De Rooi Pannen Breda (bol), De Rooi Pannen Tilburg (bol)</t>
  </si>
  <si>
    <t>geen beroepprofiel beschikbaar</t>
  </si>
  <si>
    <t>Assistent horeca, voeding of voedingsindustrie</t>
  </si>
  <si>
    <t>ROC Tilburg (bol) , Summa Horeca Eindhoven, De Rooi Pannen bol (Tilburg en Eindhoven)</t>
  </si>
  <si>
    <t>Leidinggevende leisure &amp; hospitality</t>
  </si>
  <si>
    <t>bol</t>
  </si>
  <si>
    <t>De Rooi Pannen, Koning Willem I College, Summa Vrije tijd Eindhoven</t>
  </si>
  <si>
    <t>Summa bol: augustus</t>
  </si>
  <si>
    <t>Leidinggevende travel &amp; hospitality</t>
  </si>
  <si>
    <t>De Rooi Pannen, Koning Willem I College</t>
  </si>
  <si>
    <t>Zelfstandig medewerker leisure &amp; hospitality</t>
  </si>
  <si>
    <t>De Rooi Pannen, Summa Vrije tijd Eindhoven</t>
  </si>
  <si>
    <t>https://www.derooipannen.nl/opleidingen-en-inschrijven/mbo-toerisme-vrije-tijd/zelfstandig-medewerker-leisure-en-hospitality https://www.summacollege.nl/opleidingen/opleidingen-overzicht/opleiding-detail/zelfstandig-medewerker-leisure-hospitality-(bol)</t>
  </si>
  <si>
    <t>Zelfstandig medewerker travel &amp; hospitality</t>
  </si>
  <si>
    <t xml:space="preserve">De Rooi Pannen </t>
  </si>
  <si>
    <t>https://www.derooipannen.nl/opleidingen-en-inschrijven/mbo-toerisme-vrije-tijd/zelfstandig-medewerker-travel-en-hospitality</t>
  </si>
  <si>
    <t>Vrije tijd</t>
  </si>
  <si>
    <t>Bol</t>
  </si>
  <si>
    <t>Helicon Tilburg</t>
  </si>
  <si>
    <t>https://www.helicon.nl/mbo/opleidingen/!/115/vrije-tijd/</t>
  </si>
  <si>
    <t>Helicon Tilburg aug/sept en jan/feb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</si>
</sst>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b/>
      <sz val="12.0"/>
      <color rgb="FF000000"/>
      <name val="Calibri"/>
    </font>
    <font>
      <color rgb="FF000000"/>
      <name val="Calibri"/>
    </font>
    <font>
      <u/>
      <color rgb="FF000000"/>
      <name val="Calibri"/>
    </font>
    <font>
      <u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C0D564"/>
        <bgColor rgb="FFC0D564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B7B7B7"/>
      </left>
      <right style="thin">
        <color rgb="FFB7B7B7"/>
      </right>
      <bottom style="thin">
        <color rgb="FFB7B7B7"/>
      </bottom>
    </border>
    <border>
      <right style="thin">
        <color rgb="FFB7B7B7"/>
      </right>
      <bottom style="thin">
        <color rgb="FFB7B7B7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wrapText="1"/>
    </xf>
    <xf borderId="2" fillId="2" fontId="1" numFmtId="0" xfId="0" applyAlignment="1" applyBorder="1" applyFont="1">
      <alignment horizontal="center" shrinkToFit="0" wrapText="1"/>
    </xf>
    <xf borderId="3" fillId="0" fontId="2" numFmtId="0" xfId="0" applyAlignment="1" applyBorder="1" applyFont="1">
      <alignment shrinkToFit="0" vertical="bottom" wrapText="1"/>
    </xf>
    <xf borderId="4" fillId="0" fontId="2" numFmtId="0" xfId="0" applyAlignment="1" applyBorder="1" applyFont="1">
      <alignment shrinkToFit="0" vertical="bottom" wrapText="1"/>
    </xf>
    <xf borderId="4" fillId="0" fontId="2" numFmtId="0" xfId="0" applyAlignment="1" applyBorder="1" applyFont="1">
      <alignment horizontal="right" shrinkToFit="0" vertical="bottom" wrapText="1"/>
    </xf>
    <xf borderId="4" fillId="0" fontId="3" numFmtId="0" xfId="0" applyAlignment="1" applyBorder="1" applyFont="1">
      <alignment shrinkToFit="0" vertical="bottom" wrapText="1"/>
    </xf>
    <xf borderId="4" fillId="0" fontId="4" numFmtId="0" xfId="0" applyAlignment="1" applyBorder="1" applyFont="1">
      <alignment shrinkToFit="0" vertical="bottom" wrapText="1"/>
    </xf>
    <xf borderId="4" fillId="0" fontId="2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derooipannen.nl/opleidingen-en-inschrijven/mbo-horeca/gastronoomsommelier-bbl" TargetMode="External"/><Relationship Id="rId2" Type="http://schemas.openxmlformats.org/officeDocument/2006/relationships/hyperlink" Target="https://www.derooipannen.nl/opleidingen-en-inschrijven/mbo-horeca/leidinggevende-bediening-bbl" TargetMode="External"/><Relationship Id="rId3" Type="http://schemas.openxmlformats.org/officeDocument/2006/relationships/hyperlink" Target="https://www.derooipannen.nl/opleidingen-en-inschrijven/mbo-horeca/zelfstandig-werkend-gastheergastvrouw-bbl" TargetMode="External"/><Relationship Id="rId4" Type="http://schemas.openxmlformats.org/officeDocument/2006/relationships/hyperlink" Target="https://www.derooipannen.nl/opleidingen-en-inschrijven/mbo-horeca/kok-bbl" TargetMode="External"/><Relationship Id="rId10" Type="http://schemas.openxmlformats.org/officeDocument/2006/relationships/drawing" Target="../drawings/drawing1.xml"/><Relationship Id="rId9" Type="http://schemas.openxmlformats.org/officeDocument/2006/relationships/hyperlink" Target="https://www.helicon.nl/mbo/opleidingen/!/115/vrije-tijd/" TargetMode="External"/><Relationship Id="rId5" Type="http://schemas.openxmlformats.org/officeDocument/2006/relationships/hyperlink" Target="https://www.derooipannen.nl/opleidingen-en-inschrijven/mbo-horeca/gespecialiseerd-kok-bbl" TargetMode="External"/><Relationship Id="rId6" Type="http://schemas.openxmlformats.org/officeDocument/2006/relationships/hyperlink" Target="https://www.derooipannen.nl/opleidingen-en-inschrijven/mbo-horeca/zelfstandig-werkend-kok-bbl-regulier" TargetMode="External"/><Relationship Id="rId7" Type="http://schemas.openxmlformats.org/officeDocument/2006/relationships/hyperlink" Target="https://www.derooipannen.nl/opleidingen-en-inschrijven/mbo-toerisme-vrije-tijd/zelfstandig-medewerker-leisure-en-hospitality" TargetMode="External"/><Relationship Id="rId8" Type="http://schemas.openxmlformats.org/officeDocument/2006/relationships/hyperlink" Target="https://www.derooipannen.nl/opleidingen-en-inschrijven/mbo-toerisme-vrije-tijd/zelfstandig-medewerker-travel-en-hospitalit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20.71"/>
    <col customWidth="1" min="4" max="4" width="24.0"/>
    <col customWidth="1" min="5" max="5" width="19.86"/>
    <col customWidth="1" min="6" max="6" width="18.43"/>
    <col customWidth="1" min="7" max="7" width="20.29"/>
    <col customWidth="1" min="8" max="8" width="16.71"/>
    <col customWidth="1" min="12" max="12" width="21.57"/>
  </cols>
  <sheetData>
    <row r="2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</row>
    <row r="3">
      <c r="A3" s="3" t="s">
        <v>13</v>
      </c>
      <c r="B3" s="4" t="s">
        <v>14</v>
      </c>
      <c r="C3" s="5">
        <v>2.0</v>
      </c>
      <c r="D3" s="4" t="s">
        <v>15</v>
      </c>
      <c r="E3" s="6" t="str">
        <f>HYPERLINK("https://www.derooipannen.nl/opleidingen-en-inschrijven/mbo-horeca/gastheergastvrouw-bbl ","https://www.derooipannen.nl/opleidingen-en-inschrijven/mbo-horeca/gastheergastvrouw-bbl https://www.summacollege.nl/opleidingen/opleidingen-overzicht/opleiding-detail/gastheer--vrouw-(bbl)")</f>
        <v>https://www.derooipannen.nl/opleidingen-en-inschrijven/mbo-horeca/gastheergastvrouw-bbl https://www.summacollege.nl/opleidingen/opleidingen-overzicht/opleiding-detail/gastheer--vrouw-(bbl)</v>
      </c>
      <c r="F3" s="4"/>
      <c r="G3" s="6" t="str">
        <f>HYPERLINK("https://www.beroepeninbeeld.nl/beroep/gastheer-vrouw","https://www.beroepeninbeeld.nl/beroep/gastheer-vrouw")</f>
        <v>https://www.beroepeninbeeld.nl/beroep/gastheer-vrouw</v>
      </c>
      <c r="H3" s="6" t="str">
        <f>HYPERLINK("https://www.s-bb.nl/kans/gastheer-vrouw/midden-brabant","https://www.s-bb.nl/kans/gastheer-vrouw/midden-brabant")</f>
        <v>https://www.s-bb.nl/kans/gastheer-vrouw/midden-brabant</v>
      </c>
      <c r="I3" s="4" t="s">
        <v>16</v>
      </c>
      <c r="J3" s="5">
        <v>25168.0</v>
      </c>
      <c r="K3" s="4" t="s">
        <v>17</v>
      </c>
      <c r="L3" s="4" t="s">
        <v>18</v>
      </c>
      <c r="M3" s="4" t="s">
        <v>19</v>
      </c>
    </row>
    <row r="4">
      <c r="A4" s="3" t="s">
        <v>20</v>
      </c>
      <c r="B4" s="4" t="s">
        <v>21</v>
      </c>
      <c r="C4" s="5">
        <v>4.0</v>
      </c>
      <c r="D4" s="4" t="s">
        <v>22</v>
      </c>
      <c r="E4" s="7" t="s">
        <v>23</v>
      </c>
      <c r="F4" s="4"/>
      <c r="G4" s="6" t="str">
        <f>HYPERLINK("https://www.beroepeninbeeld.nl/beroep/gastronoomsommelier","https://www.beroepeninbeeld.nl/beroep/gastronoomsommelier")</f>
        <v>https://www.beroepeninbeeld.nl/beroep/gastronoomsommelier</v>
      </c>
      <c r="H4" s="6" t="str">
        <f>HYPERLINK("https://www.s-bb.nl/kans/gastronoomsommelier/midden-brabant","https://www.s-bb.nl/kans/gastronoomsommelier/midden-brabant")</f>
        <v>https://www.s-bb.nl/kans/gastronoomsommelier/midden-brabant</v>
      </c>
      <c r="I4" s="4" t="s">
        <v>16</v>
      </c>
      <c r="J4" s="5">
        <v>25169.0</v>
      </c>
      <c r="K4" s="4" t="s">
        <v>24</v>
      </c>
      <c r="L4" s="4" t="s">
        <v>17</v>
      </c>
      <c r="M4" s="4" t="s">
        <v>24</v>
      </c>
    </row>
    <row r="5">
      <c r="A5" s="3" t="s">
        <v>25</v>
      </c>
      <c r="B5" s="4" t="s">
        <v>14</v>
      </c>
      <c r="C5" s="5">
        <v>4.0</v>
      </c>
      <c r="D5" s="4" t="s">
        <v>26</v>
      </c>
      <c r="E5" s="7" t="s">
        <v>27</v>
      </c>
      <c r="F5" s="4" t="s">
        <v>28</v>
      </c>
      <c r="G5" s="6" t="str">
        <f>HYPERLINK("https://www.beroepeninbeeld.nl/beroep/leidinggevende-bediening","https://www.beroepeninbeeld.nl/beroep/leidinggevende-bediening")</f>
        <v>https://www.beroepeninbeeld.nl/beroep/leidinggevende-bediening</v>
      </c>
      <c r="H5" s="6" t="str">
        <f>HYPERLINK("https://www.s-bb.nl/kans/leidinggevende-bediening/midden-brabant","https://www.s-bb.nl/kans/leidinggevende-bediening/midden-brabant")</f>
        <v>https://www.s-bb.nl/kans/leidinggevende-bediening/midden-brabant</v>
      </c>
      <c r="I5" s="4" t="s">
        <v>16</v>
      </c>
      <c r="J5" s="5">
        <v>25170.0</v>
      </c>
      <c r="K5" s="4" t="s">
        <v>17</v>
      </c>
      <c r="L5" s="4" t="s">
        <v>18</v>
      </c>
      <c r="M5" s="4" t="s">
        <v>17</v>
      </c>
    </row>
    <row r="6">
      <c r="A6" s="3" t="s">
        <v>29</v>
      </c>
      <c r="B6" s="4" t="s">
        <v>14</v>
      </c>
      <c r="C6" s="5">
        <v>3.0</v>
      </c>
      <c r="D6" s="4" t="s">
        <v>30</v>
      </c>
      <c r="E6" s="7" t="s">
        <v>31</v>
      </c>
      <c r="F6" s="4" t="s">
        <v>28</v>
      </c>
      <c r="G6" s="6" t="str">
        <f>HYPERLINK("https://www.beroepeninbeeld.nl/beroep/zelfstandig-werkend-gastheer-vrouw","https://www.beroepeninbeeld.nl/beroep/zelfstandig-werkend-gastheer-vrouw")</f>
        <v>https://www.beroepeninbeeld.nl/beroep/zelfstandig-werkend-gastheer-vrouw</v>
      </c>
      <c r="H6" s="6" t="str">
        <f>HYPERLINK("https://www.s-bb.nl/kans/zelfstandig-werkend-gastheer-vrouw/midden-brabant","https://www.s-bb.nl/kans/zelfstandig-werkend-gastheer-vrouw/midden-brabant")</f>
        <v>https://www.s-bb.nl/kans/zelfstandig-werkend-gastheer-vrouw/midden-brabant</v>
      </c>
      <c r="I6" s="4" t="s">
        <v>16</v>
      </c>
      <c r="J6" s="5">
        <v>25171.0</v>
      </c>
      <c r="K6" s="4" t="s">
        <v>19</v>
      </c>
      <c r="L6" s="4" t="s">
        <v>18</v>
      </c>
      <c r="M6" s="4" t="s">
        <v>17</v>
      </c>
    </row>
    <row r="7">
      <c r="A7" s="3" t="s">
        <v>32</v>
      </c>
      <c r="B7" s="4" t="s">
        <v>14</v>
      </c>
      <c r="C7" s="5">
        <v>4.0</v>
      </c>
      <c r="D7" s="4" t="s">
        <v>33</v>
      </c>
      <c r="E7" s="6" t="str">
        <f>HYPERLINK("https://www.summacollege.nl/opleidingen/opleidingen-overzicht/opleiding-detail/leidinggevende-bakkerij-(bbl)","https://www.summacollege.nl/opleidingen/opleidingen-overzicht/opleiding-detail/leidinggevende-bakkerij-(bbl)")</f>
        <v>https://www.summacollege.nl/opleidingen/opleidingen-overzicht/opleiding-detail/leidinggevende-bakkerij-(bbl)</v>
      </c>
      <c r="F7" s="4"/>
      <c r="G7" s="6" t="str">
        <f>HYPERLINK("https://www.beroepeninbeeld.nl/beroep/leidinggevende-bakkerij","https://www.beroepeninbeeld.nl/beroep/leidinggevende-bakkerij")</f>
        <v>https://www.beroepeninbeeld.nl/beroep/leidinggevende-bakkerij</v>
      </c>
      <c r="H7" s="6" t="str">
        <f>HYPERLINK("https://www.s-bb.nl/kans/leidinggevende-bakkerij/midden-brabant","https://www.s-bb.nl/kans/leidinggevende-bakkerij/midden-brabant")</f>
        <v>https://www.s-bb.nl/kans/leidinggevende-bakkerij/midden-brabant</v>
      </c>
      <c r="I7" s="4" t="s">
        <v>16</v>
      </c>
      <c r="J7" s="5">
        <v>25172.0</v>
      </c>
      <c r="K7" s="4" t="s">
        <v>19</v>
      </c>
      <c r="L7" s="4" t="s">
        <v>24</v>
      </c>
      <c r="M7" s="4" t="s">
        <v>17</v>
      </c>
    </row>
    <row r="8">
      <c r="A8" s="3" t="s">
        <v>34</v>
      </c>
      <c r="B8" s="4" t="s">
        <v>14</v>
      </c>
      <c r="C8" s="5">
        <v>2.0</v>
      </c>
      <c r="D8" s="4" t="s">
        <v>33</v>
      </c>
      <c r="E8" s="6" t="str">
        <f>HYPERLINK("https://www.summacollege.nl/opleidingen/opleidingen-overzicht/opleiding-detail/uitvoerend-bakker-(bbl)","https://www.summacollege.nl/opleidingen/opleidingen-overzicht/opleiding-detail/uitvoerend-bakker-(bbl)")</f>
        <v>https://www.summacollege.nl/opleidingen/opleidingen-overzicht/opleiding-detail/uitvoerend-bakker-(bbl)</v>
      </c>
      <c r="F8" s="4"/>
      <c r="G8" s="6" t="str">
        <f>HYPERLINK("https://www.beroepeninbeeld.nl/beroep/uitvoerend-bakker","https://www.beroepeninbeeld.nl/beroep/uitvoerend-bakker")</f>
        <v>https://www.beroepeninbeeld.nl/beroep/uitvoerend-bakker</v>
      </c>
      <c r="H8" s="6" t="str">
        <f>HYPERLINK("https://www.s-bb.nl/kans/uitvoerend-bakker/midden-brabant","https://www.s-bb.nl/kans/uitvoerend-bakker/midden-brabant")</f>
        <v>https://www.s-bb.nl/kans/uitvoerend-bakker/midden-brabant</v>
      </c>
      <c r="I8" s="4" t="s">
        <v>16</v>
      </c>
      <c r="J8" s="5">
        <v>25173.0</v>
      </c>
      <c r="K8" s="4" t="s">
        <v>19</v>
      </c>
      <c r="L8" s="4" t="s">
        <v>24</v>
      </c>
      <c r="M8" s="4" t="s">
        <v>17</v>
      </c>
    </row>
    <row r="9">
      <c r="A9" s="3" t="s">
        <v>35</v>
      </c>
      <c r="B9" s="4" t="s">
        <v>14</v>
      </c>
      <c r="C9" s="5">
        <v>3.0</v>
      </c>
      <c r="D9" s="4" t="s">
        <v>33</v>
      </c>
      <c r="E9" s="6" t="str">
        <f>HYPERLINK("https://www.summacollege.nl/opleidingen/opleidingen-overzicht/opleiding-detail/zelfstandig-werkend-bakker-(bbl)","https://www.summacollege.nl/opleidingen/opleidingen-overzicht/opleiding-detail/zelfstandig-werkend-bakker-(bbl)")</f>
        <v>https://www.summacollege.nl/opleidingen/opleidingen-overzicht/opleiding-detail/zelfstandig-werkend-bakker-(bbl)</v>
      </c>
      <c r="F9" s="4"/>
      <c r="G9" s="6" t="str">
        <f>HYPERLINK("https://www.beroepeninbeeld.nl/beroep/zelfstandig-werkend-bakker","https://www.beroepeninbeeld.nl/beroep/zelfstandig-werkend-bakker")</f>
        <v>https://www.beroepeninbeeld.nl/beroep/zelfstandig-werkend-bakker</v>
      </c>
      <c r="H9" s="6" t="str">
        <f>HYPERLINK("https://www.s-bb.nl/kans/zelfstandig-werkend-bakker/midden-brabant","https://www.s-bb.nl/kans/zelfstandig-werkend-bakker/midden-brabant")</f>
        <v>https://www.s-bb.nl/kans/zelfstandig-werkend-bakker/midden-brabant</v>
      </c>
      <c r="I9" s="4" t="s">
        <v>16</v>
      </c>
      <c r="J9" s="5">
        <v>25174.0</v>
      </c>
      <c r="K9" s="4" t="s">
        <v>19</v>
      </c>
      <c r="L9" s="4" t="s">
        <v>24</v>
      </c>
      <c r="M9" s="4" t="s">
        <v>19</v>
      </c>
    </row>
    <row r="10">
      <c r="A10" s="3" t="s">
        <v>36</v>
      </c>
      <c r="B10" s="4" t="s">
        <v>14</v>
      </c>
      <c r="C10" s="5">
        <v>4.0</v>
      </c>
      <c r="D10" s="4" t="s">
        <v>37</v>
      </c>
      <c r="E10" s="6" t="str">
        <f>HYPERLINK("https://www.summacollege.nl/opleidingen/opleidingen-overzicht/opleiding-detail/facilitair-leidinggevende-(bbl)","https://www.summacollege.nl/opleidingen/opleidingen-overzicht/opleiding-detail/facilitair-leidinggevende-(bbl)")</f>
        <v>https://www.summacollege.nl/opleidingen/opleidingen-overzicht/opleiding-detail/facilitair-leidinggevende-(bbl)</v>
      </c>
      <c r="F10" s="4"/>
      <c r="G10" s="6" t="str">
        <f>HYPERLINK("https://www.beroepeninbeeld.nl/beroep/facilitair-leidinggevende","https://www.beroepeninbeeld.nl/beroep/facilitair-leidinggevende")</f>
        <v>https://www.beroepeninbeeld.nl/beroep/facilitair-leidinggevende</v>
      </c>
      <c r="H10" s="6" t="str">
        <f>HYPERLINK("https://www.s-bb.nl/kans/facilitair-leidinggevende/midden-brabant","https://www.s-bb.nl/kans/facilitair-leidinggevende/midden-brabant")</f>
        <v>https://www.s-bb.nl/kans/facilitair-leidinggevende/midden-brabant</v>
      </c>
      <c r="I10" s="4" t="s">
        <v>16</v>
      </c>
      <c r="J10" s="5">
        <v>25175.0</v>
      </c>
      <c r="K10" s="4" t="s">
        <v>19</v>
      </c>
      <c r="L10" s="4" t="s">
        <v>24</v>
      </c>
      <c r="M10" s="4" t="s">
        <v>19</v>
      </c>
    </row>
    <row r="11">
      <c r="A11" s="3" t="s">
        <v>38</v>
      </c>
      <c r="B11" s="4" t="s">
        <v>21</v>
      </c>
      <c r="C11" s="5">
        <v>4.0</v>
      </c>
      <c r="D11" s="4" t="s">
        <v>39</v>
      </c>
      <c r="E11" s="6" t="str">
        <f>HYPERLINK("https://www.derooipannen.nl/opleidingen-en-inschrijven/mbo-horeca/gespecialiseerd-kok-bbl","https://www.derooipannen.nl/opleidingen-en-inschrijven/mbo-horeca/gespecialiseerd-kok-bbl https://www.kw1c.nl/opleiding/25179b10/gespecialiseerd-kok-bbl")</f>
        <v>https://www.derooipannen.nl/opleidingen-en-inschrijven/mbo-horeca/gespecialiseerd-kok-bbl https://www.kw1c.nl/opleiding/25179b10/gespecialiseerd-kok-bbl</v>
      </c>
      <c r="F11" s="4"/>
      <c r="G11" s="6" t="str">
        <f>HYPERLINK("https://www.beroepeninbeeld.nl/beroep/gespecialiseerd-kok","https://www.beroepeninbeeld.nl/beroep/gespecialiseerd-kok")</f>
        <v>https://www.beroepeninbeeld.nl/beroep/gespecialiseerd-kok</v>
      </c>
      <c r="H11" s="6" t="str">
        <f>HYPERLINK("https://www.s-bb.nl/kans/gespecialiseerdkok/midden-brabant","https://www.s-bb.nl/kans/gespecialiseerdkok/midden-brabant")</f>
        <v>https://www.s-bb.nl/kans/gespecialiseerdkok/midden-brabant</v>
      </c>
      <c r="I11" s="4" t="s">
        <v>16</v>
      </c>
      <c r="J11" s="5">
        <v>25179.0</v>
      </c>
      <c r="K11" s="4" t="s">
        <v>24</v>
      </c>
      <c r="L11" s="4" t="s">
        <v>17</v>
      </c>
      <c r="M11" s="4" t="s">
        <v>17</v>
      </c>
    </row>
    <row r="12">
      <c r="A12" s="3" t="s">
        <v>40</v>
      </c>
      <c r="B12" s="4" t="s">
        <v>14</v>
      </c>
      <c r="C12" s="5">
        <v>2.0</v>
      </c>
      <c r="D12" s="4" t="s">
        <v>41</v>
      </c>
      <c r="E12" s="7" t="s">
        <v>42</v>
      </c>
      <c r="F12" s="4"/>
      <c r="G12" s="6" t="str">
        <f>HYPERLINK("https://www.beroepeninbeeld.nl/beroep/kok","https://www.beroepeninbeeld.nl/beroep/kok")</f>
        <v>https://www.beroepeninbeeld.nl/beroep/kok</v>
      </c>
      <c r="H12" s="6" t="str">
        <f>HYPERLINK("https://www.s-bb.nl/kans/kok/midden-brabant","https://www.s-bb.nl/kans/kok/midden-brabant")</f>
        <v>https://www.s-bb.nl/kans/kok/midden-brabant</v>
      </c>
      <c r="I12" s="4" t="s">
        <v>16</v>
      </c>
      <c r="J12" s="5">
        <v>25180.0</v>
      </c>
      <c r="K12" s="4" t="s">
        <v>17</v>
      </c>
      <c r="L12" s="4" t="s">
        <v>18</v>
      </c>
      <c r="M12" s="4" t="s">
        <v>17</v>
      </c>
    </row>
    <row r="13">
      <c r="A13" s="3" t="s">
        <v>43</v>
      </c>
      <c r="B13" s="4" t="s">
        <v>14</v>
      </c>
      <c r="C13" s="5">
        <v>4.0</v>
      </c>
      <c r="D13" s="4" t="s">
        <v>26</v>
      </c>
      <c r="E13" s="7" t="s">
        <v>44</v>
      </c>
      <c r="F13" s="4" t="s">
        <v>28</v>
      </c>
      <c r="G13" s="6" t="str">
        <f>HYPERLINK("https://www.beroepeninbeeld.nl/beroep/leidinggevende-keuken","https://www.beroepeninbeeld.nl/beroep/leidinggevende-keuken")</f>
        <v>https://www.beroepeninbeeld.nl/beroep/leidinggevende-keuken</v>
      </c>
      <c r="H13" s="6" t="str">
        <f>HYPERLINK("https://www.s-bb.nl/kans/leidinggevende-keuken/midden-brabant","https://www.s-bb.nl/kans/leidinggevende-keuken/midden-brabant")</f>
        <v>https://www.s-bb.nl/kans/leidinggevende-keuken/midden-brabant</v>
      </c>
      <c r="I13" s="4" t="s">
        <v>16</v>
      </c>
      <c r="J13" s="5">
        <v>25181.0</v>
      </c>
      <c r="K13" s="4" t="s">
        <v>19</v>
      </c>
      <c r="L13" s="4" t="s">
        <v>17</v>
      </c>
      <c r="M13" s="4" t="s">
        <v>17</v>
      </c>
    </row>
    <row r="14">
      <c r="A14" s="3" t="s">
        <v>45</v>
      </c>
      <c r="B14" s="4" t="s">
        <v>14</v>
      </c>
      <c r="C14" s="5">
        <v>3.0</v>
      </c>
      <c r="D14" s="4" t="s">
        <v>46</v>
      </c>
      <c r="E14" s="7" t="s">
        <v>47</v>
      </c>
      <c r="F14" s="4" t="s">
        <v>28</v>
      </c>
      <c r="G14" s="6" t="str">
        <f>HYPERLINK("https://www.beroepeninbeeld.nl/beroep/zelfstandig-werkend-kok","https://www.beroepeninbeeld.nl/beroep/zelfstandig-werkend-kok")</f>
        <v>https://www.beroepeninbeeld.nl/beroep/zelfstandig-werkend-kok</v>
      </c>
      <c r="H14" s="6" t="str">
        <f>HYPERLINK("https://www.s-bb.nl/kans/zelfstandig-werkend-kok/midden-brabant","https://www.s-bb.nl/kans/zelfstandig-werkend-kok/midden-brabant")</f>
        <v>https://www.s-bb.nl/kans/zelfstandig-werkend-kok/midden-brabant</v>
      </c>
      <c r="I14" s="4" t="s">
        <v>16</v>
      </c>
      <c r="J14" s="5">
        <v>25182.0</v>
      </c>
      <c r="K14" s="4" t="s">
        <v>17</v>
      </c>
      <c r="L14" s="4" t="s">
        <v>18</v>
      </c>
      <c r="M14" s="4" t="s">
        <v>18</v>
      </c>
    </row>
    <row r="15">
      <c r="A15" s="3" t="s">
        <v>48</v>
      </c>
      <c r="B15" s="4" t="s">
        <v>14</v>
      </c>
      <c r="C15" s="5">
        <v>4.0</v>
      </c>
      <c r="D15" s="4" t="s">
        <v>33</v>
      </c>
      <c r="E15" s="6" t="str">
        <f>HYPERLINK("https://www.summacollege.nl/opleidingen/opleidingen-overzicht/opleiding-detail/patissier-(bbl)","https://www.summacollege.nl/opleidingen/opleidingen-overzicht/opleiding-detail/patissier-(bbl)")</f>
        <v>https://www.summacollege.nl/opleidingen/opleidingen-overzicht/opleiding-detail/patissier-(bbl)</v>
      </c>
      <c r="F15" s="4"/>
      <c r="G15" s="6" t="str">
        <f>HYPERLINK("https://www.beroepeninbeeld.nl/beroep/patissier","https://www.beroepeninbeeld.nl/beroep/patissier")</f>
        <v>https://www.beroepeninbeeld.nl/beroep/patissier</v>
      </c>
      <c r="H15" s="6" t="str">
        <f>HYPERLINK("https://www.s-bb.nl/kans/patissier/midden-brabant","https://www.s-bb.nl/kans/patissier/midden-brabant")</f>
        <v>https://www.s-bb.nl/kans/patissier/midden-brabant</v>
      </c>
      <c r="I15" s="4" t="s">
        <v>16</v>
      </c>
      <c r="J15" s="5">
        <v>25183.0</v>
      </c>
      <c r="K15" s="4" t="s">
        <v>49</v>
      </c>
      <c r="L15" s="4" t="s">
        <v>49</v>
      </c>
      <c r="M15" s="4" t="s">
        <v>24</v>
      </c>
    </row>
    <row r="16">
      <c r="A16" s="3" t="s">
        <v>50</v>
      </c>
      <c r="B16" s="4" t="s">
        <v>14</v>
      </c>
      <c r="C16" s="5">
        <v>4.0</v>
      </c>
      <c r="D16" s="4" t="s">
        <v>51</v>
      </c>
      <c r="E16" s="6" t="str">
        <f>HYPERLINK("https://www.derooipannen.nl/opleidingen-en-inschrijven/mbo-horeca/horecaondernemer-manager","https://www.derooipannen.nl/opleidingen-en-inschrijven/mbo-horeca/horecaondernemer-manager https://www.kw1c.nl/opleiding/25184o10/managerondernemer-horeca-bol")</f>
        <v>https://www.derooipannen.nl/opleidingen-en-inschrijven/mbo-horeca/horecaondernemer-manager https://www.kw1c.nl/opleiding/25184o10/managerondernemer-horeca-bol</v>
      </c>
      <c r="F16" s="4"/>
      <c r="G16" s="6" t="str">
        <f>HYPERLINK("https://www.beroepeninbeeld.nl/beroep/manager-ondernemer-horeca","https://www.beroepeninbeeld.nl/beroep/manager-ondernemer-horeca")</f>
        <v>https://www.beroepeninbeeld.nl/beroep/manager-ondernemer-horeca</v>
      </c>
      <c r="H16" s="6" t="str">
        <f>HYPERLINK("https://www.s-bb.nl/kans/manager-ondernemer-horeca/midden-brabant","https://www.s-bb.nl/kans/manager-ondernemer-horeca/midden-brabant")</f>
        <v>https://www.s-bb.nl/kans/manager-ondernemer-horeca/midden-brabant</v>
      </c>
      <c r="I16" s="4" t="s">
        <v>16</v>
      </c>
      <c r="J16" s="5">
        <v>25184.0</v>
      </c>
      <c r="K16" s="4" t="s">
        <v>17</v>
      </c>
      <c r="L16" s="4" t="s">
        <v>24</v>
      </c>
      <c r="M16" s="4" t="s">
        <v>52</v>
      </c>
    </row>
    <row r="17">
      <c r="A17" s="3" t="s">
        <v>53</v>
      </c>
      <c r="B17" s="4" t="s">
        <v>14</v>
      </c>
      <c r="C17" s="5">
        <v>4.0</v>
      </c>
      <c r="D17" s="4" t="s">
        <v>54</v>
      </c>
      <c r="E17" s="6" t="str">
        <f>HYPERLINK("https://www.derooipannen.nl/opleidingen-en-inschrijven/mbo-horeca/manager-party-event-en-businesscatering","https://www.derooipannen.nl/opleidingen-en-inschrijven/mbo-horeca/manager-party-event-en-businesscatering https://www.derooipannen.nl/opleidingen-en-inschrijven/mbo-horeca/ondernemend-horecavakman")</f>
        <v>https://www.derooipannen.nl/opleidingen-en-inschrijven/mbo-horeca/manager-party-event-en-businesscatering https://www.derooipannen.nl/opleidingen-en-inschrijven/mbo-horeca/ondernemend-horecavakman</v>
      </c>
      <c r="F17" s="4"/>
      <c r="G17" s="4" t="s">
        <v>55</v>
      </c>
      <c r="H17" s="4"/>
      <c r="I17" s="4" t="s">
        <v>16</v>
      </c>
      <c r="J17" s="5">
        <v>25185.0</v>
      </c>
      <c r="K17" s="4" t="s">
        <v>19</v>
      </c>
      <c r="L17" s="4" t="s">
        <v>24</v>
      </c>
      <c r="M17" s="4" t="s">
        <v>49</v>
      </c>
    </row>
    <row r="18">
      <c r="A18" s="3" t="s">
        <v>56</v>
      </c>
      <c r="B18" s="4" t="s">
        <v>14</v>
      </c>
      <c r="C18" s="5">
        <v>1.0</v>
      </c>
      <c r="D18" s="4" t="s">
        <v>57</v>
      </c>
      <c r="E18" s="6" t="str">
        <f>HYPERLINK("https://www.summacollege.nl/opleidingen/opleidingen-overzicht/opleiding-detail/entree---assistent-horeca-voeding-of-voedingsindustrie-(bbl)","https://www.summacollege.nl/opleidingen/opleidingen-overzicht/opleiding-detail/entree---assistent-horeca-voeding-of-voedingsindustrie-(bbl)")</f>
        <v>https://www.summacollege.nl/opleidingen/opleidingen-overzicht/opleiding-detail/entree---assistent-horeca-voeding-of-voedingsindustrie-(bbl)</v>
      </c>
      <c r="F18" s="4"/>
      <c r="G18" s="6" t="str">
        <f>HYPERLINK("https://www.beroepeninbeeld.nl/beroep/assistent-horeca-voeding-voedingsindustrie-entree","https://www.beroepeninbeeld.nl/beroep/assistent-horeca-voeding-voedingsindustrie-entree")</f>
        <v>https://www.beroepeninbeeld.nl/beroep/assistent-horeca-voeding-voedingsindustrie-entree</v>
      </c>
      <c r="H18" s="6" t="str">
        <f>HYPERLINK("https://www.s-bb.nl/kans/assistent-horeca-voeding-voedingsindustrie-entree/midden-brabant","https://www.s-bb.nl/kans/assistent-horeca-voeding-voedingsindustrie-entree/midden-brabant")</f>
        <v>https://www.s-bb.nl/kans/assistent-horeca-voeding-voedingsindustrie-entree/midden-brabant</v>
      </c>
      <c r="I18" s="4" t="s">
        <v>16</v>
      </c>
      <c r="J18" s="5">
        <v>25252.0</v>
      </c>
      <c r="K18" s="4" t="s">
        <v>18</v>
      </c>
      <c r="L18" s="4" t="s">
        <v>24</v>
      </c>
      <c r="M18" s="4" t="s">
        <v>24</v>
      </c>
    </row>
    <row r="19">
      <c r="A19" s="3" t="s">
        <v>58</v>
      </c>
      <c r="B19" s="4" t="s">
        <v>59</v>
      </c>
      <c r="C19" s="5">
        <v>4.0</v>
      </c>
      <c r="D19" s="4" t="s">
        <v>60</v>
      </c>
      <c r="E19" s="6" t="str">
        <f>HYPERLINK("https://www.derooipannen.nl/opleidingen-en-inschrijven/mbo-toerisme-vrije-tijd/leidinggevende-leisure-en-hospitality","https://www.derooipannen.nl/opleidingen-en-inschrijven/mbo-toerisme-vrije-tijd/leidinggevende-leisure-en-hospitality https://www.kw1c.nl/opleiding/25351o30/leidinggevende-leisure-hospitality-cosmo-academy-bol https://www.summacollege.nl/opleidingen/opleid"&amp;"ingen-overzicht/opleiding-detail/leidinggevende-leisure-hospitality-(bol)")</f>
        <v>https://www.derooipannen.nl/opleidingen-en-inschrijven/mbo-toerisme-vrije-tijd/leidinggevende-leisure-en-hospitality https://www.kw1c.nl/opleiding/25351o30/leidinggevende-leisure-hospitality-cosmo-academy-bol https://www.summacollege.nl/opleidingen/opleidingen-overzicht/opleiding-detail/leidinggevende-leisure-hospitality-(bol)</v>
      </c>
      <c r="F19" s="4" t="s">
        <v>61</v>
      </c>
      <c r="G19" s="6" t="str">
        <f>HYPERLINK("https://www.beroepeninbeeld.nl/beroep/leidinggevende-leisure-hospitality","https://www.beroepeninbeeld.nl/beroep/leidinggevende-leisure-hospitality")</f>
        <v>https://www.beroepeninbeeld.nl/beroep/leidinggevende-leisure-hospitality</v>
      </c>
      <c r="H19" s="6" t="str">
        <f>HYPERLINK("https://www.s-bb.nl/kans/leidinggevende-leisure-hospitality/midden-brabant","https://www.s-bb.nl/kans/leidinggevende-leisure-hospitality/midden-brabant")</f>
        <v>https://www.s-bb.nl/kans/leidinggevende-leisure-hospitality/midden-brabant</v>
      </c>
      <c r="I19" s="4" t="s">
        <v>16</v>
      </c>
      <c r="J19" s="5">
        <v>25351.0</v>
      </c>
      <c r="K19" s="4" t="s">
        <v>19</v>
      </c>
      <c r="L19" s="4" t="s">
        <v>24</v>
      </c>
      <c r="M19" s="4" t="s">
        <v>52</v>
      </c>
    </row>
    <row r="20">
      <c r="A20" s="3" t="s">
        <v>62</v>
      </c>
      <c r="B20" s="4" t="s">
        <v>59</v>
      </c>
      <c r="C20" s="5">
        <v>4.0</v>
      </c>
      <c r="D20" s="4" t="s">
        <v>63</v>
      </c>
      <c r="E20" s="6" t="str">
        <f>HYPERLINK("https://www.derooipannen.nl/opleidingen-en-inschrijven/mbo-toerisme-vrije-tijd/leidinggevende-travel-en-hospitality","https://www.derooipannen.nl/opleidingen-en-inschrijven/mbo-toerisme-vrije-tijd/leidinggevende-travel-en-hospitality https://www.kw1c.nl/opleiding/25352o30/leidinggevende-travel-hospitality-tui-hospitality-academy-bol")</f>
        <v>https://www.derooipannen.nl/opleidingen-en-inschrijven/mbo-toerisme-vrije-tijd/leidinggevende-travel-en-hospitality https://www.kw1c.nl/opleiding/25352o30/leidinggevende-travel-hospitality-tui-hospitality-academy-bol</v>
      </c>
      <c r="F20" s="4"/>
      <c r="G20" s="6" t="str">
        <f>HYPERLINK("https://www.beroepeninbeeld.nl/beroep/leidinggevende-travel-en-hospitality","https://www.beroepeninbeeld.nl/beroep/leidinggevende-travel-en-hospitality")</f>
        <v>https://www.beroepeninbeeld.nl/beroep/leidinggevende-travel-en-hospitality</v>
      </c>
      <c r="H20" s="6" t="str">
        <f>HYPERLINK("https://www.s-bb.nl/kans/leidinggevende-travel-en-hospitality/midden-brabant","https://www.s-bb.nl/kans/leidinggevende-travel-en-hospitality/midden-brabant")</f>
        <v>https://www.s-bb.nl/kans/leidinggevende-travel-en-hospitality/midden-brabant</v>
      </c>
      <c r="I20" s="4" t="s">
        <v>16</v>
      </c>
      <c r="J20" s="5">
        <v>25352.0</v>
      </c>
      <c r="K20" s="4" t="s">
        <v>19</v>
      </c>
      <c r="L20" s="4" t="s">
        <v>24</v>
      </c>
      <c r="M20" s="4" t="s">
        <v>52</v>
      </c>
    </row>
    <row r="21">
      <c r="A21" s="3" t="s">
        <v>64</v>
      </c>
      <c r="B21" s="4" t="s">
        <v>59</v>
      </c>
      <c r="C21" s="5">
        <v>3.0</v>
      </c>
      <c r="D21" s="4" t="s">
        <v>65</v>
      </c>
      <c r="E21" s="7" t="s">
        <v>66</v>
      </c>
      <c r="F21" s="4" t="s">
        <v>61</v>
      </c>
      <c r="G21" s="6" t="str">
        <f>HYPERLINK("https://www.beroepeninbeeld.nl/beroep/zelfstandig-medewerker-leisure-en-hospitality","https://www.beroepeninbeeld.nl/beroep/zelfstandig-medewerker-leisure-en-hospitality")</f>
        <v>https://www.beroepeninbeeld.nl/beroep/zelfstandig-medewerker-leisure-en-hospitality</v>
      </c>
      <c r="H21" s="6" t="str">
        <f>HYPERLINK("https://www.s-bb.nl/kans/zelfstandig-medewerker-leisure-en-hospitality/midden-brabant","https://www.s-bb.nl/kans/zelfstandig-medewerker-leisure-en-hospitality/midden-brabant")</f>
        <v>https://www.s-bb.nl/kans/zelfstandig-medewerker-leisure-en-hospitality/midden-brabant</v>
      </c>
      <c r="I21" s="4" t="s">
        <v>16</v>
      </c>
      <c r="J21" s="5">
        <v>25353.0</v>
      </c>
      <c r="K21" s="4" t="s">
        <v>19</v>
      </c>
      <c r="L21" s="4" t="s">
        <v>24</v>
      </c>
      <c r="M21" s="4" t="s">
        <v>52</v>
      </c>
    </row>
    <row r="22">
      <c r="A22" s="3" t="s">
        <v>67</v>
      </c>
      <c r="B22" s="4" t="s">
        <v>59</v>
      </c>
      <c r="C22" s="5">
        <v>3.0</v>
      </c>
      <c r="D22" s="4" t="s">
        <v>68</v>
      </c>
      <c r="E22" s="7" t="s">
        <v>69</v>
      </c>
      <c r="F22" s="4"/>
      <c r="G22" s="6" t="str">
        <f>HYPERLINK("https://www.beroepeninbeeld.nl/beroep/zelfstandig-medewerker-travel-en-hospitality","https://www.beroepeninbeeld.nl/beroep/zelfstandig-medewerker-travel-en-hospitality")</f>
        <v>https://www.beroepeninbeeld.nl/beroep/zelfstandig-medewerker-travel-en-hospitality</v>
      </c>
      <c r="H22" s="6" t="str">
        <f>HYPERLINK("https://www.s-bb.nl/kans/zelfstandig-medewerker-travel-en-hospitality/midden-brabant","https://www.s-bb.nl/kans/zelfstandig-medewerker-travel-en-hospitality/midden-brabant")</f>
        <v>https://www.s-bb.nl/kans/zelfstandig-medewerker-travel-en-hospitality/midden-brabant</v>
      </c>
      <c r="I22" s="4" t="s">
        <v>16</v>
      </c>
      <c r="J22" s="5">
        <v>25354.0</v>
      </c>
      <c r="K22" s="4" t="s">
        <v>17</v>
      </c>
      <c r="L22" s="4" t="s">
        <v>24</v>
      </c>
      <c r="M22" s="4" t="s">
        <v>49</v>
      </c>
    </row>
    <row r="23">
      <c r="A23" s="3" t="s">
        <v>70</v>
      </c>
      <c r="B23" s="4" t="s">
        <v>71</v>
      </c>
      <c r="C23" s="5">
        <v>4.0</v>
      </c>
      <c r="D23" s="8" t="s">
        <v>72</v>
      </c>
      <c r="E23" s="7" t="s">
        <v>73</v>
      </c>
      <c r="F23" s="4" t="s">
        <v>74</v>
      </c>
      <c r="G23" s="8"/>
      <c r="H23" s="8"/>
      <c r="I23" s="8"/>
      <c r="J23" s="8"/>
      <c r="K23" s="8"/>
      <c r="L23" s="8"/>
      <c r="M23" s="8"/>
    </row>
  </sheetData>
  <autoFilter ref="$A$2:$M$23"/>
  <hyperlinks>
    <hyperlink r:id="rId1" ref="E4"/>
    <hyperlink r:id="rId2" ref="E5"/>
    <hyperlink r:id="rId3" ref="E6"/>
    <hyperlink r:id="rId4" ref="E12"/>
    <hyperlink r:id="rId5" ref="E13"/>
    <hyperlink r:id="rId6" ref="E14"/>
    <hyperlink r:id="rId7" ref="E21"/>
    <hyperlink r:id="rId8" ref="E22"/>
    <hyperlink r:id="rId9" ref="E23"/>
  </hyperlink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0"/>
</worksheet>
</file>