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>
    <definedName hidden="1" localSheetId="0" name="_xlnm._FilterDatabase">Blad1!$A$2:$M$23</definedName>
  </definedNames>
  <calcPr/>
</workbook>
</file>

<file path=xl/sharedStrings.xml><?xml version="1.0" encoding="utf-8"?>
<sst xmlns="http://schemas.openxmlformats.org/spreadsheetml/2006/main" count="177" uniqueCount="68">
  <si>
    <t>Opleiding/beroep</t>
  </si>
  <si>
    <t>Leerweg</t>
  </si>
  <si>
    <t>Niveau</t>
  </si>
  <si>
    <t>Aangeboden door onderwijsinstelling</t>
  </si>
  <si>
    <t>Link naar opleiding</t>
  </si>
  <si>
    <t>Startdatum opleiding</t>
  </si>
  <si>
    <t>Link naar beroepsprofiel</t>
  </si>
  <si>
    <t>Link naar leerbedrijven</t>
  </si>
  <si>
    <t>Regio</t>
  </si>
  <si>
    <t>Crebo</t>
  </si>
  <si>
    <t>Kans op stage</t>
  </si>
  <si>
    <t>Kans op leerbaan</t>
  </si>
  <si>
    <t>Kans op werk</t>
  </si>
  <si>
    <t>Eerste monteur laagspanningsdistributie</t>
  </si>
  <si>
    <t>bbl</t>
  </si>
  <si>
    <t>Willem I College 's Hertogenbosch</t>
  </si>
  <si>
    <t>https://www.kw1c.nl/opleiding/25269b10/eerste-monteur-laagspanningsdistributie-bbl</t>
  </si>
  <si>
    <t>Midden-Brabant</t>
  </si>
  <si>
    <t>Geen uitspraak mogelijk</t>
  </si>
  <si>
    <t>Goed</t>
  </si>
  <si>
    <t>Eerste monteur middenspanningsdistributie</t>
  </si>
  <si>
    <t>https://www.kw1c.nl/opleiding/25270b10/eerste-monteur-middenspanningsdistributie-bbl</t>
  </si>
  <si>
    <t>Ruim voldoende</t>
  </si>
  <si>
    <t>Monteur laagspanningsdistributie</t>
  </si>
  <si>
    <t>Koning WIllem I College 's Hertogenbosch</t>
  </si>
  <si>
    <t>https://www.kw1c.nl/opleiding/25273b10/monteur-laagspanningsdistributie-bbl</t>
  </si>
  <si>
    <t>Monteur middenspanningsdistributie</t>
  </si>
  <si>
    <t>https://www.kw1c.nl/opleiding/25274b10/monteur-middenspanningsdistributie-bbl</t>
  </si>
  <si>
    <t>Technicus elektrotechniek</t>
  </si>
  <si>
    <t>https://www.kw1c.nl/opleiding/25276b10/technicus-elektrotechniek-infra-bbl</t>
  </si>
  <si>
    <t>Voldoende</t>
  </si>
  <si>
    <t>Allround verspaner</t>
  </si>
  <si>
    <t>bol/bbl</t>
  </si>
  <si>
    <t>Koning WIllem I College 's Hertogenbosch, Summa Techniek Eindhoven</t>
  </si>
  <si>
    <t>https://www.kw1c.nl/opleiding/25298b10/allround-verspaner-bbl https://www.summacollege.nl/opleidingen/opleidingen-overzicht/opleiding-detail/allround-verspaner-(bbl)</t>
  </si>
  <si>
    <t>Summa bbl Augustus</t>
  </si>
  <si>
    <t>Verspaner</t>
  </si>
  <si>
    <t>ROC Tilburg (bbl), Koning Willem I College 's Hertogenbosch, Summa Techniek Eindhoven</t>
  </si>
  <si>
    <t>https://www.kw1c.nl/opleiding/25302b10/verspaner-bbl https://www.summacollege.nl/opleidingen/opleidingen-overzicht/opleiding-detail/verspaner-(bbl)</t>
  </si>
  <si>
    <t>ROC aug/sept  - Summa bbl aug</t>
  </si>
  <si>
    <t>Eerste monteur service en onderhoud elektrotechniek en instrumentatie</t>
  </si>
  <si>
    <t>Summa Elektro &amp; Installatietechniek Eindhoven, Summa Techniek Eindhoven</t>
  </si>
  <si>
    <t>Eerste monteur service en onderhoud werktuigkundige installaties</t>
  </si>
  <si>
    <t>Summa Elektro &amp; Installatietechniek Eindhoven</t>
  </si>
  <si>
    <t>Technicus service en onderhoud elektrotechniek en instrumentatie</t>
  </si>
  <si>
    <t>Willem I College 's Hertogenbosch, Summa Techniek Eindhoven</t>
  </si>
  <si>
    <t>https://www.kw1c.nl/opleiding/25309b11/technicus-service-en-onderhoud-elektrotechniek-en-instrumentatie-bbl https://www.summacollege.nl/opleidingen/opleidingen-overzicht/opleiding-detail/technicus-service-en-onderhoud-elektrotechniek-en-instrumentatie-(bbl)</t>
  </si>
  <si>
    <t>Eerste monteur elektrotechnische industriële installaties en systemen</t>
  </si>
  <si>
    <t>Willem I College 's Hertogenbosch, Summa Elektro &amp; Installatietechniek Eindhoven, ROC de Leijgraaf Veghel</t>
  </si>
  <si>
    <t>https://www.kw1c.nl/opleiding/25331b10/eerste-monteur-elektrotechnische-industriele-installaties-en-systemen  https://www.summacollege.nl/opleidingen/opleidingen-overzicht/opleiding-detail/eerste-monteur-elektrotechnische-industri%C3%ABle-installaties-en-systemen-(bbl)</t>
  </si>
  <si>
    <t>Eerste monteur elektrotechnische installaties woning en utiliteit</t>
  </si>
  <si>
    <t>https://www.kw1c.nl/opleiding/25332b10/eerste-monteur-elektrotechnische-installaties-woning-en-utiliteit-bbl https://www.summacollege.nl/opleidingen/opleidingen-overzicht/opleiding-detail/eerste-monteur-elektrotechnische-installaties-woning-en-utiliteit-(bbl)</t>
  </si>
  <si>
    <t>Monteur elektrotechnische installaties</t>
  </si>
  <si>
    <t>ROC Tilburg (bol/bbl), WIllem I College 's Hertogenbosch, Summa Elektro &amp; Installatietechniek Eindhoven</t>
  </si>
  <si>
    <t>Technicus elektrotechnische industriële installaties en systemen</t>
  </si>
  <si>
    <t>https://www.kw1c.nl/opleiding/25262b10/technicus-elektrotechnische-industriele-installaties-en-systemen-bbl</t>
  </si>
  <si>
    <t>Technicus elektrotechnische installaties woning en utiliteit</t>
  </si>
  <si>
    <t>Willem I College 's Hertogenbosch, Summa Elektro- &amp; Installatietechniek Eindhoven</t>
  </si>
  <si>
    <t>Systeemontwerper koude- en klimaatsystemen</t>
  </si>
  <si>
    <t>https://www.kw1c.nl/opleiding/25565b10/systeemontwerper-koude-en-klimaatsystemen-bbl</t>
  </si>
  <si>
    <t>Eerste monteur elektrotechnische systemen</t>
  </si>
  <si>
    <t>Monteur elektrotechnische systemen</t>
  </si>
  <si>
    <t>Technicus elektrotechnische systemen</t>
  </si>
  <si>
    <t>Summa Techniek Eindhoven</t>
  </si>
  <si>
    <t>Monteur werktuigkundige installaties</t>
  </si>
  <si>
    <t>ROC Tilburg (bol/bbl), Koning WIllem I College 's Hertogenbosch, Summa Elektro- &amp; installatietechniek Eindhoven, ROC de Leijgraaf Veghel</t>
  </si>
  <si>
    <t>Verspaningstechnoloog</t>
  </si>
  <si>
    <t>Summa bbl augustus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</si>
</sst>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  <color rgb="FF000000"/>
      <name val="Calibri"/>
    </font>
    <font>
      <color rgb="FF000000"/>
      <name val="Calibri"/>
    </font>
    <font>
      <u/>
      <color rgb="FF000000"/>
      <name val="Calibri"/>
    </font>
    <font>
      <u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D564"/>
        <bgColor rgb="FFC0D56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right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kw1c.nl/opleiding/25262b10/technicus-elektrotechnische-industriele-installaties-en-systemen-bbl" TargetMode="External"/><Relationship Id="rId10" Type="http://schemas.openxmlformats.org/officeDocument/2006/relationships/hyperlink" Target="https://www.kw1c.nl/opleiding/25332b10/eerste-monteur-elektrotechnische-installaties-woning-en-utiliteit-bbl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www.kw1c.nl/opleiding/25565b10/systeemontwerper-koude-en-klimaatsystemen-bbl" TargetMode="External"/><Relationship Id="rId1" Type="http://schemas.openxmlformats.org/officeDocument/2006/relationships/hyperlink" Target="https://www.kw1c.nl/opleiding/25269b10/eerste-monteur-laagspanningsdistributie-bbl" TargetMode="External"/><Relationship Id="rId2" Type="http://schemas.openxmlformats.org/officeDocument/2006/relationships/hyperlink" Target="https://www.kw1c.nl/opleiding/25270b10/eerste-monteur-middenspanningsdistributie-bbl" TargetMode="External"/><Relationship Id="rId3" Type="http://schemas.openxmlformats.org/officeDocument/2006/relationships/hyperlink" Target="https://www.kw1c.nl/opleiding/25273b10/monteur-laagspanningsdistributie-bbl" TargetMode="External"/><Relationship Id="rId4" Type="http://schemas.openxmlformats.org/officeDocument/2006/relationships/hyperlink" Target="https://www.kw1c.nl/opleiding/25274b10/monteur-middenspanningsdistributie-bbl" TargetMode="External"/><Relationship Id="rId9" Type="http://schemas.openxmlformats.org/officeDocument/2006/relationships/hyperlink" Target="https://www.kw1c.nl/opleiding/25331b10/eerste-monteur-elektrotechnische-industriele-installaties-en-systemen" TargetMode="External"/><Relationship Id="rId5" Type="http://schemas.openxmlformats.org/officeDocument/2006/relationships/hyperlink" Target="https://www.kw1c.nl/opleiding/25276b10/technicus-elektrotechniek-infra-bbl" TargetMode="External"/><Relationship Id="rId6" Type="http://schemas.openxmlformats.org/officeDocument/2006/relationships/hyperlink" Target="https://www.kw1c.nl/opleiding/25298b10/allround-verspaner-bbl" TargetMode="External"/><Relationship Id="rId7" Type="http://schemas.openxmlformats.org/officeDocument/2006/relationships/hyperlink" Target="https://www.kw1c.nl/opleiding/25302b10/verspaner-bbl" TargetMode="External"/><Relationship Id="rId8" Type="http://schemas.openxmlformats.org/officeDocument/2006/relationships/hyperlink" Target="https://www.kw1c.nl/opleiding/25309b11/technicus-service-en-onderhoud-elektrotechniek-en-instrumentatie-b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14"/>
    <col customWidth="1" min="4" max="4" width="25.86"/>
    <col customWidth="1" min="5" max="5" width="21.43"/>
    <col customWidth="1" min="7" max="7" width="21.86"/>
    <col customWidth="1" min="8" max="8" width="19.86"/>
    <col customWidth="1" min="12" max="12" width="19.14"/>
  </cols>
  <sheetData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>
      <c r="A3" s="3" t="s">
        <v>13</v>
      </c>
      <c r="B3" s="4" t="s">
        <v>14</v>
      </c>
      <c r="C3" s="5">
        <v>3.0</v>
      </c>
      <c r="D3" s="4" t="s">
        <v>15</v>
      </c>
      <c r="E3" s="6" t="s">
        <v>16</v>
      </c>
      <c r="F3" s="4"/>
      <c r="G3" s="7" t="str">
        <f>HYPERLINK("https://www.beroepeninbeeld.nl/beroep/eerste-monteur-laagspanningsdistributie","https://www.beroepeninbeeld.nl/beroep/eerste-monteur-laagspanningsdistributie")</f>
        <v>https://www.beroepeninbeeld.nl/beroep/eerste-monteur-laagspanningsdistributie</v>
      </c>
      <c r="H3" s="7" t="str">
        <f>HYPERLINK("https://www.s-bb.nl/kans/eerste-monteur-laagspanningsdistributie/midden-brabant","https://www.s-bb.nl/kans/eerste-monteur-laagspanningsdistributie/midden-brabant")</f>
        <v>https://www.s-bb.nl/kans/eerste-monteur-laagspanningsdistributie/midden-brabant</v>
      </c>
      <c r="I3" s="4" t="s">
        <v>17</v>
      </c>
      <c r="J3" s="5">
        <v>25269.0</v>
      </c>
      <c r="K3" s="4" t="s">
        <v>18</v>
      </c>
      <c r="L3" s="4" t="s">
        <v>19</v>
      </c>
      <c r="M3" s="4" t="s">
        <v>19</v>
      </c>
    </row>
    <row r="4">
      <c r="A4" s="3" t="s">
        <v>20</v>
      </c>
      <c r="B4" s="4" t="s">
        <v>14</v>
      </c>
      <c r="C4" s="5">
        <v>3.0</v>
      </c>
      <c r="D4" s="4" t="s">
        <v>15</v>
      </c>
      <c r="E4" s="6" t="s">
        <v>21</v>
      </c>
      <c r="F4" s="4"/>
      <c r="G4" s="7" t="str">
        <f>HYPERLINK("https://www.beroepeninbeeld.nl/beroep/eerste-monteur-middenspanningsdistributie","https://www.beroepeninbeeld.nl/beroep/eerste-monteur-middenspanningsdistributie")</f>
        <v>https://www.beroepeninbeeld.nl/beroep/eerste-monteur-middenspanningsdistributie</v>
      </c>
      <c r="H4" s="7" t="str">
        <f>HYPERLINK("https://www.s-bb.nl/kans/eerste-monteur-middenspanningsdistributie/midden-brabant","https://www.s-bb.nl/kans/eerste-monteur-middenspanningsdistributie/midden-brabant")</f>
        <v>https://www.s-bb.nl/kans/eerste-monteur-middenspanningsdistributie/midden-brabant</v>
      </c>
      <c r="I4" s="4" t="s">
        <v>17</v>
      </c>
      <c r="J4" s="5">
        <v>25270.0</v>
      </c>
      <c r="K4" s="4" t="s">
        <v>18</v>
      </c>
      <c r="L4" s="4" t="s">
        <v>22</v>
      </c>
      <c r="M4" s="4" t="s">
        <v>22</v>
      </c>
    </row>
    <row r="5">
      <c r="A5" s="3" t="s">
        <v>23</v>
      </c>
      <c r="B5" s="4" t="s">
        <v>14</v>
      </c>
      <c r="C5" s="5">
        <v>2.0</v>
      </c>
      <c r="D5" s="4" t="s">
        <v>24</v>
      </c>
      <c r="E5" s="6" t="s">
        <v>25</v>
      </c>
      <c r="F5" s="4"/>
      <c r="G5" s="7" t="str">
        <f>HYPERLINK("https://www.beroepeninbeeld.nl/beroep/monteur-laagspanningsdistributie","https://www.beroepeninbeeld.nl/beroep/monteur-laagspanningsdistributie")</f>
        <v>https://www.beroepeninbeeld.nl/beroep/monteur-laagspanningsdistributie</v>
      </c>
      <c r="H5" s="7" t="str">
        <f>HYPERLINK("https://www.s-bb.nl/kans/monteur-laagspanningsdistributie/midden-brabant","https://www.s-bb.nl/kans/monteur-laagspanningsdistributie/midden-brabant")</f>
        <v>https://www.s-bb.nl/kans/monteur-laagspanningsdistributie/midden-brabant</v>
      </c>
      <c r="I5" s="4" t="s">
        <v>17</v>
      </c>
      <c r="J5" s="5">
        <v>25273.0</v>
      </c>
      <c r="K5" s="4" t="s">
        <v>18</v>
      </c>
      <c r="L5" s="4" t="s">
        <v>19</v>
      </c>
      <c r="M5" s="4" t="s">
        <v>19</v>
      </c>
    </row>
    <row r="6">
      <c r="A6" s="3" t="s">
        <v>26</v>
      </c>
      <c r="B6" s="4" t="s">
        <v>14</v>
      </c>
      <c r="C6" s="5">
        <v>2.0</v>
      </c>
      <c r="D6" s="4" t="s">
        <v>24</v>
      </c>
      <c r="E6" s="6" t="s">
        <v>27</v>
      </c>
      <c r="F6" s="4"/>
      <c r="G6" s="7" t="str">
        <f>HYPERLINK("https://www.beroepeninbeeld.nl/beroep/monteur-middenspanningsdistributie","https://www.beroepeninbeeld.nl/beroep/monteur-middenspanningsdistributie")</f>
        <v>https://www.beroepeninbeeld.nl/beroep/monteur-middenspanningsdistributie</v>
      </c>
      <c r="H6" s="7" t="str">
        <f>HYPERLINK("https://www.s-bb.nl/kans/monteur-middenspanningsdistributie/midden-brabant","https://www.s-bb.nl/kans/monteur-middenspanningsdistributie/midden-brabant")</f>
        <v>https://www.s-bb.nl/kans/monteur-middenspanningsdistributie/midden-brabant</v>
      </c>
      <c r="I6" s="4" t="s">
        <v>17</v>
      </c>
      <c r="J6" s="5">
        <v>25274.0</v>
      </c>
      <c r="K6" s="4" t="s">
        <v>18</v>
      </c>
      <c r="L6" s="4" t="s">
        <v>22</v>
      </c>
      <c r="M6" s="4" t="s">
        <v>22</v>
      </c>
    </row>
    <row r="7">
      <c r="A7" s="3" t="s">
        <v>28</v>
      </c>
      <c r="B7" s="4" t="s">
        <v>14</v>
      </c>
      <c r="C7" s="5">
        <v>4.0</v>
      </c>
      <c r="D7" s="4" t="s">
        <v>15</v>
      </c>
      <c r="E7" s="6" t="s">
        <v>29</v>
      </c>
      <c r="F7" s="4"/>
      <c r="G7" s="7" t="str">
        <f>HYPERLINK("https://www.beroepeninbeeld.nl/beroep/technicus-elektrotechniek","https://www.beroepeninbeeld.nl/beroep/technicus-elektrotechniek")</f>
        <v>https://www.beroepeninbeeld.nl/beroep/technicus-elektrotechniek</v>
      </c>
      <c r="H7" s="7" t="str">
        <f>HYPERLINK("https://www.s-bb.nl/kans/technicus-elektrotechniek/midden-brabant","https://www.s-bb.nl/kans/technicus-elektrotechniek/midden-brabant")</f>
        <v>https://www.s-bb.nl/kans/technicus-elektrotechniek/midden-brabant</v>
      </c>
      <c r="I7" s="4" t="s">
        <v>17</v>
      </c>
      <c r="J7" s="5">
        <v>25276.0</v>
      </c>
      <c r="K7" s="4" t="s">
        <v>18</v>
      </c>
      <c r="L7" s="4" t="s">
        <v>30</v>
      </c>
      <c r="M7" s="4" t="s">
        <v>19</v>
      </c>
    </row>
    <row r="8">
      <c r="A8" s="3" t="s">
        <v>31</v>
      </c>
      <c r="B8" s="4" t="s">
        <v>32</v>
      </c>
      <c r="C8" s="5">
        <v>3.0</v>
      </c>
      <c r="D8" s="4" t="s">
        <v>33</v>
      </c>
      <c r="E8" s="6" t="s">
        <v>34</v>
      </c>
      <c r="F8" s="4" t="s">
        <v>35</v>
      </c>
      <c r="G8" s="7" t="str">
        <f>HYPERLINK("https://www.beroepeninbeeld.nl/beroep/allround-verspaner","https://www.beroepeninbeeld.nl/beroep/allround-verspaner")</f>
        <v>https://www.beroepeninbeeld.nl/beroep/allround-verspaner</v>
      </c>
      <c r="H8" s="7" t="str">
        <f>HYPERLINK("https://www.s-bb.nl/kans/allround-verspaner/midden-brabant","https://www.s-bb.nl/kans/allround-verspaner/midden-brabant")</f>
        <v>https://www.s-bb.nl/kans/allround-verspaner/midden-brabant</v>
      </c>
      <c r="I8" s="4" t="s">
        <v>17</v>
      </c>
      <c r="J8" s="5">
        <v>25298.0</v>
      </c>
      <c r="K8" s="4" t="s">
        <v>18</v>
      </c>
      <c r="L8" s="4" t="s">
        <v>30</v>
      </c>
      <c r="M8" s="4" t="s">
        <v>19</v>
      </c>
    </row>
    <row r="9">
      <c r="A9" s="3" t="s">
        <v>36</v>
      </c>
      <c r="B9" s="4" t="s">
        <v>32</v>
      </c>
      <c r="C9" s="5">
        <v>2.0</v>
      </c>
      <c r="D9" s="4" t="s">
        <v>37</v>
      </c>
      <c r="E9" s="6" t="s">
        <v>38</v>
      </c>
      <c r="F9" s="4" t="s">
        <v>39</v>
      </c>
      <c r="G9" s="7" t="str">
        <f>HYPERLINK("https://www.beroepeninbeeld.nl/beroep/verspaner","https://www.beroepeninbeeld.nl/beroep/verspaner")</f>
        <v>https://www.beroepeninbeeld.nl/beroep/verspaner</v>
      </c>
      <c r="H9" s="7" t="str">
        <f>HYPERLINK("https://www.s-bb.nl/kans/verspaner/midden-brabant","https://www.s-bb.nl/kans/verspaner/midden-brabant")</f>
        <v>https://www.s-bb.nl/kans/verspaner/midden-brabant</v>
      </c>
      <c r="I9" s="4" t="s">
        <v>17</v>
      </c>
      <c r="J9" s="5">
        <v>25302.0</v>
      </c>
      <c r="K9" s="4" t="s">
        <v>30</v>
      </c>
      <c r="L9" s="4" t="s">
        <v>19</v>
      </c>
      <c r="M9" s="4" t="s">
        <v>22</v>
      </c>
    </row>
    <row r="10">
      <c r="A10" s="3" t="s">
        <v>40</v>
      </c>
      <c r="B10" s="4" t="s">
        <v>32</v>
      </c>
      <c r="C10" s="5">
        <v>3.0</v>
      </c>
      <c r="D10" s="4" t="s">
        <v>41</v>
      </c>
      <c r="E10" s="7" t="str">
        <f>HYPERLINK("https://www.summacollege.nl/opleidingen/opleidingen-overzicht/opleiding-detail/eerste-monteur-service-en-onderhoud-elektrotechniek-en-instrumentatie-(bbl) ","https://www.summacollege.nl/opleidingen/opleidingen-overzicht/opleiding-detail/eerste-monteur-service-en-onderhoud-elektrotechniek-en-instrumentatie-(bbl) https://www.summacollege.nl/opleidingen/opleidingen-overzicht/opleiding-detail/eerste-monteur-elektr"&amp;"onica-service-en-onderhoud-(bbl)")</f>
        <v>https://www.summacollege.nl/opleidingen/opleidingen-overzicht/opleiding-detail/eerste-monteur-service-en-onderhoud-elektrotechniek-en-instrumentatie-(bbl) https://www.summacollege.nl/opleidingen/opleidingen-overzicht/opleiding-detail/eerste-monteur-elektronica-service-en-onderhoud-(bbl)</v>
      </c>
      <c r="F10" s="4"/>
      <c r="G10" s="7" t="str">
        <f>HYPERLINK("https://www.beroepeninbeeld.nl/beroep/eerste-monteur-service-en-onderhoud-elektrotechniek-en-instrumentatie","https://www.beroepeninbeeld.nl/beroep/eerste-monteur-service-en-onderhoud-elektrotechniek-en-instrumentatie")</f>
        <v>https://www.beroepeninbeeld.nl/beroep/eerste-monteur-service-en-onderhoud-elektrotechniek-en-instrumentatie</v>
      </c>
      <c r="H10" s="7" t="str">
        <f>HYPERLINK("https://www.s-bb.nl/kans/eerste-monteur-service-en-onderhoud-elektrotechniek-en-instrumentatie/midden-brabant","https://www.s-bb.nl/kans/eerste-monteur-service-en-onderhoud-elektrotechniek-en-instrumentatie/midden-brabant")</f>
        <v>https://www.s-bb.nl/kans/eerste-monteur-service-en-onderhoud-elektrotechniek-en-instrumentatie/midden-brabant</v>
      </c>
      <c r="I10" s="4" t="s">
        <v>17</v>
      </c>
      <c r="J10" s="5">
        <v>25304.0</v>
      </c>
      <c r="K10" s="4" t="s">
        <v>18</v>
      </c>
      <c r="L10" s="4" t="s">
        <v>19</v>
      </c>
      <c r="M10" s="4" t="s">
        <v>19</v>
      </c>
    </row>
    <row r="11">
      <c r="A11" s="3" t="s">
        <v>42</v>
      </c>
      <c r="B11" s="4" t="s">
        <v>32</v>
      </c>
      <c r="C11" s="5">
        <v>3.0</v>
      </c>
      <c r="D11" s="4" t="s">
        <v>43</v>
      </c>
      <c r="E11" s="7" t="str">
        <f>HYPERLINK("https://www.summacollege.nl/opleidingen/opleidingen-overzicht/opleiding-detail/eerste-monteur-service-en-onderhoud-werktuigkundige-installaties-(bbl)","https://www.summacollege.nl/opleidingen/opleidingen-overzicht/opleiding-detail/eerste-monteur-service-en-onderhoud-werktuigkundige-installaties-(bbl)")</f>
        <v>https://www.summacollege.nl/opleidingen/opleidingen-overzicht/opleiding-detail/eerste-monteur-service-en-onderhoud-werktuigkundige-installaties-(bbl)</v>
      </c>
      <c r="F11" s="4"/>
      <c r="G11" s="7" t="str">
        <f>HYPERLINK("https://www.beroepeninbeeld.nl/beroep/eerste-monteur-service-en-onderhoud-werktuigkundige-installaties","https://www.beroepeninbeeld.nl/beroep/eerste-monteur-service-en-onderhoud-werktuigkundige-installaties")</f>
        <v>https://www.beroepeninbeeld.nl/beroep/eerste-monteur-service-en-onderhoud-werktuigkundige-installaties</v>
      </c>
      <c r="H11" s="7" t="str">
        <f>HYPERLINK("https://www.s-bb.nl/kans/eerste-monteur-service-en-onderhoud-werktuigkundige-installaties/midden-brabant","https://www.s-bb.nl/kans/eerste-monteur-service-en-onderhoud-werktuigkundige-installaties/midden-brabant")</f>
        <v>https://www.s-bb.nl/kans/eerste-monteur-service-en-onderhoud-werktuigkundige-installaties/midden-brabant</v>
      </c>
      <c r="I11" s="4" t="s">
        <v>17</v>
      </c>
      <c r="J11" s="5">
        <v>25307.0</v>
      </c>
      <c r="K11" s="4" t="s">
        <v>18</v>
      </c>
      <c r="L11" s="4" t="s">
        <v>19</v>
      </c>
      <c r="M11" s="4" t="s">
        <v>19</v>
      </c>
    </row>
    <row r="12">
      <c r="A12" s="3" t="s">
        <v>44</v>
      </c>
      <c r="B12" s="4" t="s">
        <v>32</v>
      </c>
      <c r="C12" s="5">
        <v>4.0</v>
      </c>
      <c r="D12" s="4" t="s">
        <v>45</v>
      </c>
      <c r="E12" s="6" t="s">
        <v>46</v>
      </c>
      <c r="F12" s="4" t="s">
        <v>35</v>
      </c>
      <c r="G12" s="7" t="str">
        <f>HYPERLINK("https://www.beroepeninbeeld.nl/beroep/technicus-service-en-onderhoud-elektrotechniek-en-instrumentatie","https://www.beroepeninbeeld.nl/beroep/technicus-service-en-onderhoud-elektrotechniek-en-instrumentatie")</f>
        <v>https://www.beroepeninbeeld.nl/beroep/technicus-service-en-onderhoud-elektrotechniek-en-instrumentatie</v>
      </c>
      <c r="H12" s="7" t="str">
        <f>HYPERLINK("https://www.s-bb.nl/kans/technicus-service-en-onderhoud-elektrotechniek-en-instrumentatie/midden-brabant","https://www.s-bb.nl/kans/technicus-service-en-onderhoud-elektrotechniek-en-instrumentatie/midden-brabant")</f>
        <v>https://www.s-bb.nl/kans/technicus-service-en-onderhoud-elektrotechniek-en-instrumentatie/midden-brabant</v>
      </c>
      <c r="I12" s="4" t="s">
        <v>17</v>
      </c>
      <c r="J12" s="5">
        <v>25309.0</v>
      </c>
      <c r="K12" s="4" t="s">
        <v>18</v>
      </c>
      <c r="L12" s="4" t="s">
        <v>19</v>
      </c>
      <c r="M12" s="4" t="s">
        <v>19</v>
      </c>
    </row>
    <row r="13">
      <c r="A13" s="3" t="s">
        <v>47</v>
      </c>
      <c r="B13" s="4" t="s">
        <v>32</v>
      </c>
      <c r="C13" s="5">
        <v>3.0</v>
      </c>
      <c r="D13" s="4" t="s">
        <v>48</v>
      </c>
      <c r="E13" s="6" t="s">
        <v>49</v>
      </c>
      <c r="F13" s="4"/>
      <c r="G13" s="7" t="str">
        <f>HYPERLINK("https://www.beroepeninbeeld.nl/beroep/eerste-monteur-elektrotechnische-industriële-installaties-en-systemen","https://www.beroepeninbeeld.nl/beroep/eerste-monteur-elektrotechnische-industriële-installaties-en-systemen")</f>
        <v>https://www.beroepeninbeeld.nl/beroep/eerste-monteur-elektrotechnische-industriële-installaties-en-systemen</v>
      </c>
      <c r="H13" s="7" t="str">
        <f>HYPERLINK("https://www.s-bb.nl/kans/eerste-monteur-elektrotechnische-industriële-installaties-en-systemen/midden-brabant","https://www.s-bb.nl/kans/eerste-monteur-elektrotechnische-industriële-installaties-en-systemen/midden-brabant")</f>
        <v>https://www.s-bb.nl/kans/eerste-monteur-elektrotechnische-industriële-installaties-en-systemen/midden-brabant</v>
      </c>
      <c r="I13" s="4" t="s">
        <v>17</v>
      </c>
      <c r="J13" s="5">
        <v>25331.0</v>
      </c>
      <c r="K13" s="4" t="s">
        <v>18</v>
      </c>
      <c r="L13" s="4" t="s">
        <v>22</v>
      </c>
      <c r="M13" s="4" t="s">
        <v>19</v>
      </c>
    </row>
    <row r="14">
      <c r="A14" s="3" t="s">
        <v>50</v>
      </c>
      <c r="B14" s="4" t="s">
        <v>32</v>
      </c>
      <c r="C14" s="5">
        <v>3.0</v>
      </c>
      <c r="D14" s="4" t="s">
        <v>48</v>
      </c>
      <c r="E14" s="6" t="s">
        <v>51</v>
      </c>
      <c r="F14" s="4"/>
      <c r="G14" s="7" t="str">
        <f>HYPERLINK("https://www.beroepeninbeeld.nl/beroep/eerste-monteur-elektrotechnische-installaties-woning-en-utiliteit","https://www.beroepeninbeeld.nl/beroep/eerste-monteur-elektrotechnische-installaties-woning-en-utiliteit")</f>
        <v>https://www.beroepeninbeeld.nl/beroep/eerste-monteur-elektrotechnische-installaties-woning-en-utiliteit</v>
      </c>
      <c r="H14" s="7" t="str">
        <f>HYPERLINK("https://www.s-bb.nl/kans/eerste-monteur-elektrotechnische-installaties-woning-en-utiliteit/midden-brabant","https://www.s-bb.nl/kans/eerste-monteur-elektrotechnische-installaties-woning-en-utiliteit/midden-brabant")</f>
        <v>https://www.s-bb.nl/kans/eerste-monteur-elektrotechnische-installaties-woning-en-utiliteit/midden-brabant</v>
      </c>
      <c r="I14" s="4" t="s">
        <v>17</v>
      </c>
      <c r="J14" s="5">
        <v>25332.0</v>
      </c>
      <c r="K14" s="4" t="s">
        <v>22</v>
      </c>
      <c r="L14" s="4" t="s">
        <v>19</v>
      </c>
      <c r="M14" s="4" t="s">
        <v>19</v>
      </c>
    </row>
    <row r="15">
      <c r="A15" s="3" t="s">
        <v>52</v>
      </c>
      <c r="B15" s="4" t="s">
        <v>32</v>
      </c>
      <c r="C15" s="5">
        <v>2.0</v>
      </c>
      <c r="D15" s="4" t="s">
        <v>53</v>
      </c>
      <c r="E15" s="7" t="str">
        <f>HYPERLINK("https://www.kw1c.nl/opleiding/25333b10/monteur-elektrotechnische-installaties-bbl https://www.summacollege.nl/opleidingen/opleidingen-overzicht/opleiding-detail/monteur-elektrotechniek-woning-en-utiliteit-(bbl)","https://www.kw1c.nl/opleiding/25333b10/monteur-elektrotechnische-installaties-bbl https://www.summacollege.nl/opleidingen/opleidingen-overzicht/opleiding-detail/monteur-elektrotechniek-woning-en-utiliteit-(bbl)")</f>
        <v>https://www.kw1c.nl/opleiding/25333b10/monteur-elektrotechnische-installaties-bbl https://www.summacollege.nl/opleidingen/opleidingen-overzicht/opleiding-detail/monteur-elektrotechniek-woning-en-utiliteit-(bbl)</v>
      </c>
      <c r="F15" s="4"/>
      <c r="G15" s="7" t="str">
        <f>HYPERLINK("https://www.beroepeninbeeld.nl/beroep/monteur-elektrotechnische-installaties","https://www.beroepeninbeeld.nl/beroep/monteur-elektrotechnische-installaties")</f>
        <v>https://www.beroepeninbeeld.nl/beroep/monteur-elektrotechnische-installaties</v>
      </c>
      <c r="H15" s="7" t="str">
        <f>HYPERLINK("https://www.s-bb.nl/kans/monteur-elektrotechnische-installaties/midden-brabant","https://www.s-bb.nl/kans/monteur-elektrotechnische-installaties/midden-brabant")</f>
        <v>https://www.s-bb.nl/kans/monteur-elektrotechnische-installaties/midden-brabant</v>
      </c>
      <c r="I15" s="4" t="s">
        <v>17</v>
      </c>
      <c r="J15" s="5">
        <v>25333.0</v>
      </c>
      <c r="K15" s="4" t="s">
        <v>19</v>
      </c>
      <c r="L15" s="4" t="s">
        <v>19</v>
      </c>
      <c r="M15" s="4" t="s">
        <v>22</v>
      </c>
    </row>
    <row r="16">
      <c r="A16" s="3" t="s">
        <v>54</v>
      </c>
      <c r="B16" s="4" t="s">
        <v>32</v>
      </c>
      <c r="C16" s="5">
        <v>4.0</v>
      </c>
      <c r="D16" s="4" t="s">
        <v>15</v>
      </c>
      <c r="E16" s="6" t="s">
        <v>55</v>
      </c>
      <c r="F16" s="4"/>
      <c r="G16" s="7" t="str">
        <f>HYPERLINK("https://www.beroepeninbeeld.nl/beroep/technicus-elektrotechnische-industriele-installaties-en-systemen","https://www.beroepeninbeeld.nl/beroep/technicus-elektrotechnische-industriele-installaties-en-systemen")</f>
        <v>https://www.beroepeninbeeld.nl/beroep/technicus-elektrotechnische-industriele-installaties-en-systemen</v>
      </c>
      <c r="H16" s="7" t="str">
        <f>HYPERLINK("https://www.s-bb.nl/kans/technicus-elektrotechnische-industriele-installaties-en-systemen/midden-brabant","https://www.s-bb.nl/kans/technicus-elektrotechnische-industriele-installaties-en-systemen/midden-brabant")</f>
        <v>https://www.s-bb.nl/kans/technicus-elektrotechnische-industriele-installaties-en-systemen/midden-brabant</v>
      </c>
      <c r="I16" s="4" t="s">
        <v>17</v>
      </c>
      <c r="J16" s="5">
        <v>25262.0</v>
      </c>
      <c r="K16" s="4" t="s">
        <v>18</v>
      </c>
      <c r="L16" s="4" t="s">
        <v>30</v>
      </c>
      <c r="M16" s="4" t="s">
        <v>19</v>
      </c>
    </row>
    <row r="17">
      <c r="A17" s="3" t="s">
        <v>56</v>
      </c>
      <c r="B17" s="4" t="s">
        <v>32</v>
      </c>
      <c r="C17" s="5">
        <v>4.0</v>
      </c>
      <c r="D17" s="4" t="s">
        <v>57</v>
      </c>
      <c r="E17" s="7" t="str">
        <f>HYPERLINK("https://www.kw1c.nl/opleiding/25263b10/technicus-elektrotechnische-installaties-woning-en-utiliteit-bblhttps://www.summacollege.nl/opleidingen/opleidingen-overzicht/opleiding-detail/technicus-elektrotechnische-installaties-woning-en-utiliteit-(bbl)","https://www.kw1c.nl/opleiding/25263b10/technicus-elektrotechnische-installaties-woning-en-utiliteit-bblhttps://www.summacollege.nl/opleidingen/opleidingen-overzicht/opleiding-detail/technicus-elektrotechnische-installaties-woning-en-utiliteit-(bbl)")</f>
        <v>https://www.kw1c.nl/opleiding/25263b10/technicus-elektrotechnische-installaties-woning-en-utiliteit-bblhttps://www.summacollege.nl/opleidingen/opleidingen-overzicht/opleiding-detail/technicus-elektrotechnische-installaties-woning-en-utiliteit-(bbl)</v>
      </c>
      <c r="F17" s="4"/>
      <c r="G17" s="7" t="str">
        <f>HYPERLINK("https://www.beroepeninbeeld.nl/beroep/technicus-elektrotechnische-installaties-woning-en-utiliteit","https://www.beroepeninbeeld.nl/beroep/technicus-elektrotechnische-installaties-woning-en-utiliteit")</f>
        <v>https://www.beroepeninbeeld.nl/beroep/technicus-elektrotechnische-installaties-woning-en-utiliteit</v>
      </c>
      <c r="H17" s="7" t="str">
        <f>HYPERLINK("https://www.s-bb.nl/kans/technicus-elektrotechnische-installaties-woning-en-utiliteit/midden-brabant","https://www.s-bb.nl/kans/technicus-elektrotechnische-installaties-woning-en-utiliteit/midden-brabant")</f>
        <v>https://www.s-bb.nl/kans/technicus-elektrotechnische-installaties-woning-en-utiliteit/midden-brabant</v>
      </c>
      <c r="I17" s="4" t="s">
        <v>17</v>
      </c>
      <c r="J17" s="5">
        <v>25263.0</v>
      </c>
      <c r="K17" s="4" t="s">
        <v>18</v>
      </c>
      <c r="L17" s="4" t="s">
        <v>19</v>
      </c>
      <c r="M17" s="4" t="s">
        <v>19</v>
      </c>
    </row>
    <row r="18">
      <c r="A18" s="3" t="s">
        <v>58</v>
      </c>
      <c r="B18" s="4" t="s">
        <v>32</v>
      </c>
      <c r="C18" s="5">
        <v>4.0</v>
      </c>
      <c r="D18" s="4" t="s">
        <v>15</v>
      </c>
      <c r="E18" s="6" t="s">
        <v>59</v>
      </c>
      <c r="F18" s="4"/>
      <c r="G18" s="7" t="str">
        <f>HYPERLINK("https://www.beroepeninbeeld.nl/beroep/systeemontwerper-koude-en-klimaatsystemen","https://www.beroepeninbeeld.nl/beroep/systeemontwerper-koude-en-klimaatsystemen")</f>
        <v>https://www.beroepeninbeeld.nl/beroep/systeemontwerper-koude-en-klimaatsystemen</v>
      </c>
      <c r="H18" s="7" t="str">
        <f>HYPERLINK("https://www.s-bb.nl/kans/systeemontwerper-koude-en-klimaatsystemen/midden-brabant","https://www.s-bb.nl/kans/systeemontwerper-koude-en-klimaatsystemen/midden-brabant")</f>
        <v>https://www.s-bb.nl/kans/systeemontwerper-koude-en-klimaatsystemen/midden-brabant</v>
      </c>
      <c r="I18" s="4" t="s">
        <v>17</v>
      </c>
      <c r="J18" s="5">
        <v>25565.0</v>
      </c>
      <c r="K18" s="4" t="s">
        <v>18</v>
      </c>
      <c r="L18" s="4" t="s">
        <v>18</v>
      </c>
      <c r="M18" s="4" t="s">
        <v>19</v>
      </c>
    </row>
    <row r="19">
      <c r="A19" s="3" t="s">
        <v>60</v>
      </c>
      <c r="B19" s="4" t="s">
        <v>32</v>
      </c>
      <c r="C19" s="5">
        <v>3.0</v>
      </c>
      <c r="D19" s="4" t="s">
        <v>43</v>
      </c>
      <c r="E19" s="7" t="str">
        <f>HYPERLINK("https://www.summacollege.nl/opleidingen/opleidingen-overzicht/opleiding-detail/eerste-monteur-elektrotechnische-systemen-(bbl)","https://www.summacollege.nl/opleidingen/opleidingen-overzicht/opleiding-detail/eerste-monteur-elektrotechnische-systemen-(bbl)")</f>
        <v>https://www.summacollege.nl/opleidingen/opleidingen-overzicht/opleiding-detail/eerste-monteur-elektrotechnische-systemen-(bbl)</v>
      </c>
      <c r="F19" s="4"/>
      <c r="G19" s="4"/>
      <c r="H19" s="4"/>
      <c r="I19" s="4" t="s">
        <v>17</v>
      </c>
      <c r="J19" s="5">
        <v>25339.0</v>
      </c>
      <c r="K19" s="4" t="s">
        <v>18</v>
      </c>
      <c r="L19" s="4" t="s">
        <v>30</v>
      </c>
      <c r="M19" s="4" t="s">
        <v>19</v>
      </c>
    </row>
    <row r="20">
      <c r="A20" s="3" t="s">
        <v>61</v>
      </c>
      <c r="B20" s="4" t="s">
        <v>32</v>
      </c>
      <c r="C20" s="5">
        <v>2.0</v>
      </c>
      <c r="D20" s="4" t="s">
        <v>43</v>
      </c>
      <c r="E20" s="7" t="str">
        <f>HYPERLINK("https://www.summacollege.nl/opleidingen/opleidingen-overzicht/opleiding-detail/monteur-elektrotechnische-systemen-(bbl)","https://www.summacollege.nl/opleidingen/opleidingen-overzicht/opleiding-detail/monteur-elektrotechnische-systemen-(bbl)")</f>
        <v>https://www.summacollege.nl/opleidingen/opleidingen-overzicht/opleiding-detail/monteur-elektrotechnische-systemen-(bbl)</v>
      </c>
      <c r="F20" s="4"/>
      <c r="G20" s="7" t="str">
        <f>HYPERLINK("https://www.beroepeninbeeld.nl/beroep/monteur-elektrotechnische-systemen","https://www.beroepeninbeeld.nl/beroep/monteur-elektrotechnische-systemen")</f>
        <v>https://www.beroepeninbeeld.nl/beroep/monteur-elektrotechnische-systemen</v>
      </c>
      <c r="H20" s="7" t="str">
        <f>HYPERLINK("https://www.s-bb.nl/kans/monteur-elektrotechnische-systemen/midden-brabant","https://www.s-bb.nl/kans/monteur-elektrotechnische-systemen/midden-brabant")</f>
        <v>https://www.s-bb.nl/kans/monteur-elektrotechnische-systemen/midden-brabant</v>
      </c>
      <c r="I20" s="4" t="s">
        <v>17</v>
      </c>
      <c r="J20" s="5">
        <v>25341.0</v>
      </c>
      <c r="K20" s="4" t="s">
        <v>19</v>
      </c>
      <c r="L20" s="4" t="s">
        <v>19</v>
      </c>
      <c r="M20" s="4" t="s">
        <v>22</v>
      </c>
    </row>
    <row r="21">
      <c r="A21" s="3" t="s">
        <v>62</v>
      </c>
      <c r="B21" s="4" t="s">
        <v>32</v>
      </c>
      <c r="C21" s="5">
        <v>4.0</v>
      </c>
      <c r="D21" s="4" t="s">
        <v>63</v>
      </c>
      <c r="E21" s="7" t="str">
        <f>HYPERLINK("https://www.summacollege.nl/opleidingen/opleidingen-overzicht/opleiding-detail/technicus-elektrotechnische-systemen-(bbl)","https://www.summacollege.nl/opleidingen/opleidingen-overzicht/opleiding-detail/technicus-elektrotechnische-systemen-(bbl)")</f>
        <v>https://www.summacollege.nl/opleidingen/opleidingen-overzicht/opleiding-detail/technicus-elektrotechnische-systemen-(bbl)</v>
      </c>
      <c r="F21" s="4" t="s">
        <v>35</v>
      </c>
      <c r="G21" s="7" t="str">
        <f>HYPERLINK("https://www.beroepeninbeeld.nl/beroep/technicus-elektrotechnische-systemen","https://www.beroepeninbeeld.nl/beroep/technicus-elektrotechnische-systemen")</f>
        <v>https://www.beroepeninbeeld.nl/beroep/technicus-elektrotechnische-systemen</v>
      </c>
      <c r="H21" s="7" t="str">
        <f>HYPERLINK("https://www.s-bb.nl/kans/technicus-elektrotechnische-systemen/midden-brabant","https://www.s-bb.nl/kans/technicus-elektrotechnische-systemen/midden-brabant")</f>
        <v>https://www.s-bb.nl/kans/technicus-elektrotechnische-systemen/midden-brabant</v>
      </c>
      <c r="I21" s="4" t="s">
        <v>17</v>
      </c>
      <c r="J21" s="5">
        <v>25343.0</v>
      </c>
      <c r="K21" s="4" t="s">
        <v>18</v>
      </c>
      <c r="L21" s="4" t="s">
        <v>30</v>
      </c>
      <c r="M21" s="4" t="s">
        <v>19</v>
      </c>
    </row>
    <row r="22">
      <c r="A22" s="3" t="s">
        <v>64</v>
      </c>
      <c r="B22" s="4" t="s">
        <v>32</v>
      </c>
      <c r="C22" s="5">
        <v>2.0</v>
      </c>
      <c r="D22" s="4" t="s">
        <v>65</v>
      </c>
      <c r="E22" s="7" t="str">
        <f>HYPERLINK("https://www.kw1c.nl/opleiding/25350b10/monteur-werktuigkundige-installaties-bbl https://www.summacollege.nl/opleidingen/opleidingen-overzicht/opleiding-detail/monteur-werktuigkundige-installaties-(bol)","https://www.kw1c.nl/opleiding/25350b10/monteur-werktuigkundige-installaties-bbl https://www.summacollege.nl/opleidingen/opleidingen-overzicht/opleiding-detail/monteur-werktuigkundige-installaties-(bol)")</f>
        <v>https://www.kw1c.nl/opleiding/25350b10/monteur-werktuigkundige-installaties-bbl https://www.summacollege.nl/opleidingen/opleidingen-overzicht/opleiding-detail/monteur-werktuigkundige-installaties-(bol)</v>
      </c>
      <c r="F22" s="4"/>
      <c r="G22" s="7" t="str">
        <f>HYPERLINK("https://www.beroepeninbeeld.nl/beroep/monteur-werktuigkundige-installaties","https://www.beroepeninbeeld.nl/beroep/monteur-werktuigkundige-installaties")</f>
        <v>https://www.beroepeninbeeld.nl/beroep/monteur-werktuigkundige-installaties</v>
      </c>
      <c r="H22" s="7" t="str">
        <f>HYPERLINK("https://www.s-bb.nl/kans/monteur-werktuigkundige-installaties/midden-brabant","https://www.s-bb.nl/kans/monteur-werktuigkundige-installaties/midden-brabant")</f>
        <v>https://www.s-bb.nl/kans/monteur-werktuigkundige-installaties/midden-brabant</v>
      </c>
      <c r="I22" s="4" t="s">
        <v>17</v>
      </c>
      <c r="J22" s="5">
        <v>25350.0</v>
      </c>
      <c r="K22" s="4" t="s">
        <v>18</v>
      </c>
      <c r="L22" s="4" t="s">
        <v>19</v>
      </c>
      <c r="M22" s="4" t="s">
        <v>19</v>
      </c>
    </row>
    <row r="23">
      <c r="A23" s="3" t="s">
        <v>66</v>
      </c>
      <c r="B23" s="4" t="s">
        <v>14</v>
      </c>
      <c r="C23" s="5">
        <v>4.0</v>
      </c>
      <c r="D23" s="4" t="s">
        <v>63</v>
      </c>
      <c r="E23" s="7" t="str">
        <f>HYPERLINK("https://www.summacollege.nl/opleidingen/opleidingen-overzicht/opleiding-detail/verspaningstechnoloog-(bbl)","https://www.summacollege.nl/opleidingen/opleidingen-overzicht/opleiding-detail/verspaningstechnoloog-(bbl)")</f>
        <v>https://www.summacollege.nl/opleidingen/opleidingen-overzicht/opleiding-detail/verspaningstechnoloog-(bbl)</v>
      </c>
      <c r="F23" s="4" t="s">
        <v>67</v>
      </c>
      <c r="G23" s="7" t="str">
        <f>HYPERLINK("https://www.beroepeninbeeld.nl/beroep/Verspaningstechnoloog","https://www.beroepeninbeeld.nl/beroep/Verspaningstechnoloog")</f>
        <v>https://www.beroepeninbeeld.nl/beroep/Verspaningstechnoloog</v>
      </c>
      <c r="H23" s="7" t="str">
        <f>HYPERLINK("https://www.s-bb.nl/kans/Verspaningstechnoloog/midden-brabant","https://www.s-bb.nl/kans/Verspaningstechnoloog/midden-brabant")</f>
        <v>https://www.s-bb.nl/kans/Verspaningstechnoloog/midden-brabant</v>
      </c>
      <c r="I23" s="4" t="s">
        <v>17</v>
      </c>
      <c r="J23" s="5">
        <v>25507.0</v>
      </c>
      <c r="K23" s="4" t="s">
        <v>18</v>
      </c>
      <c r="L23" s="4" t="s">
        <v>30</v>
      </c>
      <c r="M23" s="4" t="s">
        <v>19</v>
      </c>
    </row>
  </sheetData>
  <autoFilter ref="$A$2:$M$23"/>
  <hyperlinks>
    <hyperlink r:id="rId1" ref="E3"/>
    <hyperlink r:id="rId2" ref="E4"/>
    <hyperlink r:id="rId3" ref="E5"/>
    <hyperlink r:id="rId4" ref="E6"/>
    <hyperlink r:id="rId5" ref="E7"/>
    <hyperlink r:id="rId6" ref="E8"/>
    <hyperlink r:id="rId7" ref="E9"/>
    <hyperlink r:id="rId8" ref="E12"/>
    <hyperlink r:id="rId9" ref="E13"/>
    <hyperlink r:id="rId10" ref="E14"/>
    <hyperlink r:id="rId11" ref="E16"/>
    <hyperlink r:id="rId12" ref="E18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3"/>
</worksheet>
</file>